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75" windowWidth="19320" windowHeight="7935"/>
  </bookViews>
  <sheets>
    <sheet name="Formulir" sheetId="9" r:id="rId1"/>
    <sheet name="Komitmen" sheetId="4" r:id="rId2"/>
  </sheets>
  <definedNames>
    <definedName name="_xlnm.Print_Area" localSheetId="0">Formulir!$A:$AM</definedName>
    <definedName name="_xlnm.Print_Area" localSheetId="1">Komitmen!$A:$H</definedName>
    <definedName name="TandaTerima">ListBox1</definedName>
  </definedNames>
  <calcPr calcId="144525"/>
</workbook>
</file>

<file path=xl/calcChain.xml><?xml version="1.0" encoding="utf-8"?>
<calcChain xmlns="http://schemas.openxmlformats.org/spreadsheetml/2006/main">
  <c r="AC142" i="9" l="1"/>
  <c r="W142" i="9"/>
  <c r="H142" i="9"/>
  <c r="AC133" i="9"/>
  <c r="W133" i="9"/>
  <c r="H133" i="9"/>
  <c r="AC125" i="9"/>
  <c r="W125" i="9"/>
  <c r="H125" i="9"/>
  <c r="AC88" i="9"/>
  <c r="W88" i="9"/>
  <c r="H88" i="9"/>
  <c r="W48" i="9"/>
  <c r="H48" i="9"/>
  <c r="W173" i="9"/>
  <c r="H173" i="9"/>
  <c r="W159" i="9"/>
  <c r="H159" i="9"/>
  <c r="W79" i="9"/>
  <c r="H79" i="9"/>
  <c r="W75" i="9"/>
  <c r="H75" i="9"/>
  <c r="D177" i="9"/>
  <c r="AC153" i="9"/>
  <c r="X153" i="9"/>
  <c r="I153" i="9"/>
  <c r="AC79" i="9"/>
  <c r="AC75" i="9"/>
  <c r="AC64" i="9"/>
  <c r="W64" i="9"/>
  <c r="H64" i="9"/>
  <c r="AE44" i="9"/>
  <c r="V46" i="9"/>
  <c r="V44" i="9"/>
  <c r="V42" i="9"/>
  <c r="N52" i="9"/>
  <c r="N50" i="9"/>
  <c r="N46" i="9"/>
  <c r="N44" i="9"/>
  <c r="N42" i="9"/>
  <c r="Q38" i="9"/>
  <c r="AD38" i="9"/>
  <c r="AI38" i="9"/>
  <c r="AI36" i="9"/>
  <c r="AD36" i="9"/>
  <c r="Q36" i="9"/>
  <c r="I32" i="9"/>
  <c r="I30" i="9"/>
  <c r="I28" i="9"/>
  <c r="I26" i="9"/>
  <c r="I22" i="9"/>
  <c r="I20" i="9"/>
  <c r="I18" i="9"/>
  <c r="I16" i="9"/>
  <c r="I14" i="9"/>
  <c r="I12" i="9"/>
  <c r="AA179" i="9"/>
  <c r="I10" i="9"/>
  <c r="X184" i="9" s="1"/>
  <c r="H29" i="4" l="1"/>
  <c r="B35" i="4" l="1"/>
  <c r="G35" i="4"/>
  <c r="B30" i="4"/>
</calcChain>
</file>

<file path=xl/sharedStrings.xml><?xml version="1.0" encoding="utf-8"?>
<sst xmlns="http://schemas.openxmlformats.org/spreadsheetml/2006/main" count="241" uniqueCount="154">
  <si>
    <t>Nama</t>
  </si>
  <si>
    <t>:</t>
  </si>
  <si>
    <t>Fakultas</t>
  </si>
  <si>
    <t>Status</t>
  </si>
  <si>
    <t>B.</t>
  </si>
  <si>
    <t>DT-1</t>
  </si>
  <si>
    <t>L</t>
  </si>
  <si>
    <t>Ada</t>
  </si>
  <si>
    <t>Tidak</t>
  </si>
  <si>
    <t xml:space="preserve">Medan, </t>
  </si>
  <si>
    <t>Saya yang bertanda tangan di bawah ini :</t>
  </si>
  <si>
    <t>1.</t>
  </si>
  <si>
    <t>Nama Lengkap</t>
  </si>
  <si>
    <t>2.</t>
  </si>
  <si>
    <t>NIDN</t>
  </si>
  <si>
    <t>3.</t>
  </si>
  <si>
    <t>4.</t>
  </si>
  <si>
    <t>Jabatan Akademik</t>
  </si>
  <si>
    <t>AA</t>
  </si>
  <si>
    <t>LK</t>
  </si>
  <si>
    <t>GB</t>
  </si>
  <si>
    <t>5.</t>
  </si>
  <si>
    <t>6.</t>
  </si>
  <si>
    <t>Alamat</t>
  </si>
  <si>
    <t>a.</t>
  </si>
  <si>
    <t>b.</t>
  </si>
  <si>
    <t>c.</t>
  </si>
  <si>
    <t>A.</t>
  </si>
  <si>
    <t>Pendidikan</t>
  </si>
  <si>
    <t>S2</t>
  </si>
  <si>
    <t>S3</t>
  </si>
  <si>
    <t>DT-2</t>
  </si>
  <si>
    <t>DTTK-1.1</t>
  </si>
  <si>
    <t>DTTK-1.2</t>
  </si>
  <si>
    <t xml:space="preserve">Fakultas </t>
  </si>
  <si>
    <t>Alamat Lengkap</t>
  </si>
  <si>
    <t>No</t>
  </si>
  <si>
    <t>Mata Kuliah</t>
  </si>
  <si>
    <t>sks</t>
  </si>
  <si>
    <t>Program Studi</t>
  </si>
  <si>
    <t>Ketua/Sekretaris/  Anggota, dll</t>
  </si>
  <si>
    <t>Dekan Fakultas / Direktur Pascasrjana</t>
  </si>
  <si>
    <t>Dosen yang bersangkutan,</t>
  </si>
  <si>
    <t>Catatan :</t>
  </si>
  <si>
    <t>DTTK-2</t>
  </si>
  <si>
    <t>Diketahui oleh:</t>
  </si>
  <si>
    <t>Yang membuat komitmen</t>
  </si>
  <si>
    <t>Medan,</t>
  </si>
  <si>
    <t>NUK</t>
  </si>
  <si>
    <t>Demikian pernyataan komitmen ini saya perbuat dengan sebenarnya untuk dapat dipergunakan seperlunya.</t>
  </si>
  <si>
    <t>Persyaratan Utama :</t>
  </si>
  <si>
    <t>No. Serdos</t>
  </si>
  <si>
    <t>NIP</t>
  </si>
  <si>
    <t>d.</t>
  </si>
  <si>
    <t>Status Dosen</t>
  </si>
  <si>
    <t>SK Jabatan Akademik DIKTI</t>
  </si>
  <si>
    <t>Penjelasan Status Kepegawaian</t>
  </si>
  <si>
    <t>Persyaratan Wajib :</t>
  </si>
  <si>
    <t>Pengisian Formulir</t>
  </si>
  <si>
    <t>Persyaratan Pendukung :</t>
  </si>
  <si>
    <t>Aktif</t>
  </si>
  <si>
    <t>Kurang aktif</t>
  </si>
  <si>
    <t>Tidak aktif</t>
  </si>
  <si>
    <t>Kegiatan Wisuda</t>
  </si>
  <si>
    <t>Berkas yang diajukan sudah harus dijilid sesuai urutan dan kategori pada formulir</t>
  </si>
  <si>
    <t>Berkas yang tidak dijilid dan lengkap tidak dapat diterima</t>
  </si>
  <si>
    <t>Terlampir SK Panitia</t>
  </si>
  <si>
    <t>………………………………………………………..</t>
  </si>
  <si>
    <t>Terlampir formulir yang telah diisi lengkap</t>
  </si>
  <si>
    <t>(tahun, tanggal dan bulan lahir) contoh: 19660902</t>
  </si>
  <si>
    <t>Nama Kegiatan Kepanitiaan</t>
  </si>
  <si>
    <t>Nomor</t>
  </si>
  <si>
    <t>Sedang CDT</t>
  </si>
  <si>
    <t>No. HP</t>
  </si>
  <si>
    <t>Jab. Akademik</t>
  </si>
  <si>
    <t>Status Instansi</t>
  </si>
  <si>
    <t>Handphone</t>
  </si>
  <si>
    <t>Terlampir SK</t>
  </si>
  <si>
    <t xml:space="preserve"> No. SK</t>
  </si>
  <si>
    <t>Tgl. SK</t>
  </si>
  <si>
    <t xml:space="preserve"> Tidak</t>
  </si>
  <si>
    <t>RPS</t>
  </si>
  <si>
    <t>Terlampir surat keterangan</t>
  </si>
  <si>
    <t>Bagian Kepegawaian</t>
  </si>
  <si>
    <t xml:space="preserve"> No. SK Panitia</t>
  </si>
  <si>
    <t>Tgl. SK Panitia</t>
  </si>
  <si>
    <t>Kegiatan Upacara Nasional</t>
  </si>
  <si>
    <t>Cuti diluar tanggungan</t>
  </si>
  <si>
    <t>Sanksi</t>
  </si>
  <si>
    <t>Pengunduran diri / PHK</t>
  </si>
  <si>
    <t>Proses PHK</t>
  </si>
  <si>
    <t>Proses Sanksi</t>
  </si>
  <si>
    <t>C.</t>
  </si>
  <si>
    <t>Berkas sudah dijilid dan tersusun berurutan dan rapi</t>
  </si>
  <si>
    <t>Bahwa saya telah ikut menerima pemberian panjar pada program Tunjangan Kesejahteraan Tri Dharma (TKTD) tahun ini.</t>
  </si>
  <si>
    <t>Bahwa saya tidak melakukan pemalsuan berkas/data dalam pemberkasan program Tunjangan Kesejahteraan Tri Dharma (TKTD) yang saya diajukan.</t>
  </si>
  <si>
    <t>Dengan ini menyatakan dengan sesungguhnya :</t>
  </si>
  <si>
    <t>Jika saya tidak sanggup melengkapi seluruh ketentuan berkas pada tahap pelunasan ini, maka saya bersedia diberikan sanksi berupa pengembalian dana panjar sesuai besaran yang diterima dan tidak dibenarkan mengikuti program TKTD untuk 1 (satu) tahun berikutnya.</t>
  </si>
  <si>
    <t>Jika saya melakukan pemalsuan berkas/data (baik berkas/data pada tahap Panjar ataupun berkas/data pada tahap Pelunasan), maka saya bersedia diberikan sanksi berupa pengembalian seluruh dana yang pernah diterima dalam program TKTD tahun berjalan dan tidak dibenarkan mengikuti program TKTD selama 2 (dua) tahun berturut-turut.</t>
  </si>
  <si>
    <t>Bahwa saya telah aktif dalam kegiatan kepanitiaan, kegiatan non akademik fakultas/pascasarjana dan kegiatan kampus (wisuda, upacara nasional dan keagamaan).</t>
  </si>
  <si>
    <t>Apabila ternyata saya melakukan pelanggaran terhadap komitmen ini, maka:</t>
  </si>
  <si>
    <t>Bahwa saya sanggup memenuhi seluruh ketentuan dan persyaratan pada program Tunjangan Kesejahteraan Tri Dharma (TKTD) pada tahap pelunasan ini.</t>
  </si>
  <si>
    <t xml:space="preserve">Jika berkas yang saya ajukan tidak lengkap sesuai ketentuan dan persyaratan program TKTD atau saya tidak aktif pada kegiatan kepanitiaan, kegiatan non akademik fakultas/pascasarjana dan kegiatan kampus, maka saya bersedia dinyatakan tidak sanggup melengkapi seluruh berkas pada tahap pelunasan ini. </t>
  </si>
  <si>
    <t>SURAT KOMITMEN</t>
  </si>
  <si>
    <t>PROGRAM TUNJANGAN KESEJAHTERAAN TRI DHARMA (TKTD) TAHAP PELUNASAN</t>
  </si>
  <si>
    <t>Dosen Yayasan</t>
  </si>
  <si>
    <t>Dosen Kopertis</t>
  </si>
  <si>
    <t>SK. Pengangkatan</t>
  </si>
  <si>
    <t>Terlampir surat  BAA</t>
  </si>
  <si>
    <t>Terlampir surat  LP3</t>
  </si>
  <si>
    <t>Terlampir surat  LPM</t>
  </si>
  <si>
    <t>FORMULIR PROGRAM TKTD TAHAP PELUNASAN</t>
  </si>
  <si>
    <t>Kegiatan Keagamaan :</t>
  </si>
  <si>
    <t>1). Pengajian Bulanan</t>
  </si>
  <si>
    <t>2). PHBI dan lainnya</t>
  </si>
  <si>
    <t>Tgl. Surat</t>
  </si>
  <si>
    <t>Dekan / Direktur</t>
  </si>
  <si>
    <t xml:space="preserve"> No. Surat</t>
  </si>
  <si>
    <t>Surat Komitmen</t>
  </si>
  <si>
    <t>Beban mata kuliah pada semester GANJIL tahun berjalan</t>
  </si>
  <si>
    <t>Laporan RPS masing-masing mata kuliah pada semester GANJIL tahun berjalan.</t>
  </si>
  <si>
    <t>Pengisian RKTS dan EKTS pada semester GANJIL tahun berjalan</t>
  </si>
  <si>
    <t>Tempat Kegiatan</t>
  </si>
  <si>
    <t>Keaktifan mengikuti kegiatan non akademik fakultas / pascasarjana pada semester GANJIL tahun berjalan :</t>
  </si>
  <si>
    <t>Keaktifan mengikuti kegiatan kampus  pada semester GANJIL tahun berjalan :</t>
  </si>
  <si>
    <t>Periode penilaian TKTD tahap PELUNASAN : Agustus sd. Desember tahun berjalan</t>
  </si>
  <si>
    <t>Penjilidan berkas pengajuan TKTD tahap Pelunasan :</t>
  </si>
  <si>
    <t>Realisasi TKTD tahap PELUNASAN dilaksanakan pada bulan Januari tahun berikutnya</t>
  </si>
  <si>
    <t>Kelengkapan berkas yang diajukan adalah kegiatan pada semester GANJIL tahun berjalan, kecuali</t>
  </si>
  <si>
    <t>Pilihan :</t>
  </si>
  <si>
    <t>berkas penelitian, pengabdian, jurnal ilmiah dan buku ajar/diktat, kegiatan pada tahun berjalan.</t>
  </si>
  <si>
    <t>Terlampir surat komitmen bermaterai cukup dan ditandatangani</t>
  </si>
  <si>
    <t>Penelitian pada tahun berjalan</t>
  </si>
  <si>
    <t>Pengabdian masyarakat pada tahun berjalan</t>
  </si>
  <si>
    <t>Terlampir surat  LP2M</t>
  </si>
  <si>
    <t>Jurnal ilmiah pada tahun berjalan</t>
  </si>
  <si>
    <t>7.</t>
  </si>
  <si>
    <t>Buku ajar / diktat pada tahun berjalan</t>
  </si>
  <si>
    <t>Judul Penelitian</t>
  </si>
  <si>
    <t>Sumber Biaya</t>
  </si>
  <si>
    <t>Laporan</t>
  </si>
  <si>
    <t>Judul Tulisan</t>
  </si>
  <si>
    <t>Nama dan Nomor Jurnal</t>
  </si>
  <si>
    <t>Tanggal Terbit</t>
  </si>
  <si>
    <t>Judul Pengabdian</t>
  </si>
  <si>
    <t>Tempat Pelaksanaan</t>
  </si>
  <si>
    <t>Tanggal Pelaksanaan</t>
  </si>
  <si>
    <t>Judul Buku Ajar / Diktat</t>
  </si>
  <si>
    <t>Registrasi ISSN/ISBN (bila ada)</t>
  </si>
  <si>
    <t>Tanggal</t>
  </si>
  <si>
    <t>Terlampir surat  PGHC</t>
  </si>
  <si>
    <t>Menjadi anggota atau pengurus pada suatu kepanitiaan universitas, fakultas / pascasarjana pada semester GANJIL tahun berjalan :</t>
  </si>
  <si>
    <t>Periode pengajuan TKTD tahap PELUNASAN : 1 Nopember sd. 31 Desember tahun berjalan</t>
  </si>
  <si>
    <t>Kelas (P/S)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</si>
</sst>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1]d\ mmmm\ yyyy;@"/>
    <numFmt numFmtId="165" formatCode="[$-409]d\-mmm\-yyyy;@"/>
  </numFmts>
  <fonts count="11" x14ac:knownFonts="1">
    <font>
      <sz val="11"/>
      <color theme="1"/>
      <name val="Calibri"/>
      <family val="2"/>
      <scheme val="minor"/>
    </font>
    <font>
      <sz val="12"/>
      <color theme="1"/>
      <name val="Cambria"/>
      <family val="1"/>
      <scheme val="major"/>
    </font>
    <font>
      <sz val="10"/>
      <color theme="1"/>
      <name val="Cambria"/>
      <family val="1"/>
      <scheme val="major"/>
    </font>
    <font>
      <b/>
      <sz val="22"/>
      <color theme="1"/>
      <name val="Cambria"/>
      <family val="1"/>
      <scheme val="major"/>
    </font>
    <font>
      <b/>
      <sz val="14"/>
      <color theme="1"/>
      <name val="Cambria"/>
      <family val="1"/>
      <scheme val="major"/>
    </font>
    <font>
      <sz val="11"/>
      <color theme="1"/>
      <name val="Cambria"/>
      <family val="1"/>
      <scheme val="major"/>
    </font>
    <font>
      <sz val="11"/>
      <color theme="1"/>
      <name val="Tahoma"/>
      <family val="2"/>
    </font>
    <font>
      <b/>
      <sz val="14"/>
      <color theme="1"/>
      <name val="Tahoma"/>
      <family val="2"/>
    </font>
    <font>
      <b/>
      <sz val="11"/>
      <color theme="1"/>
      <name val="Cambria"/>
      <family val="1"/>
      <scheme val="major"/>
    </font>
    <font>
      <b/>
      <u/>
      <sz val="11"/>
      <color theme="1"/>
      <name val="Cambria"/>
      <family val="1"/>
      <scheme val="major"/>
    </font>
    <font>
      <b/>
      <sz val="10"/>
      <color theme="1"/>
      <name val="Tahoma"/>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xf numFmtId="0" fontId="6" fillId="0" borderId="0" xfId="0" quotePrefix="1"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vertical="top"/>
    </xf>
    <xf numFmtId="0" fontId="6" fillId="0" borderId="0" xfId="0" applyNumberFormat="1" applyFont="1" applyAlignment="1"/>
    <xf numFmtId="164" fontId="6" fillId="0" borderId="0" xfId="0" applyNumberFormat="1" applyFont="1" applyAlignment="1">
      <alignment horizontal="left"/>
    </xf>
    <xf numFmtId="0" fontId="2" fillId="0" borderId="0" xfId="0" applyFont="1" applyBorder="1" applyAlignment="1">
      <alignment horizontal="center" vertical="center"/>
    </xf>
    <xf numFmtId="0" fontId="5" fillId="0" borderId="0" xfId="0" applyFont="1" applyAlignment="1">
      <alignment vertical="center"/>
    </xf>
    <xf numFmtId="0" fontId="2" fillId="0" borderId="0" xfId="0" quotePrefix="1"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quotePrefix="1" applyFont="1" applyAlignment="1">
      <alignment vertical="top"/>
    </xf>
    <xf numFmtId="0" fontId="5" fillId="0" borderId="0" xfId="0" applyFont="1" applyAlignment="1">
      <alignment horizontal="center" vertical="center"/>
    </xf>
    <xf numFmtId="0" fontId="8" fillId="0" borderId="0" xfId="0" applyFont="1" applyAlignment="1">
      <alignment vertical="center"/>
    </xf>
    <xf numFmtId="0" fontId="5" fillId="0" borderId="0" xfId="0" quotePrefix="1" applyFont="1" applyAlignment="1">
      <alignment vertical="center"/>
    </xf>
    <xf numFmtId="0" fontId="9" fillId="0" borderId="0" xfId="0" applyFont="1" applyBorder="1" applyAlignment="1">
      <alignment vertical="center"/>
    </xf>
    <xf numFmtId="0" fontId="5" fillId="0" borderId="0" xfId="0" quotePrefix="1" applyFont="1" applyAlignment="1">
      <alignment horizontal="center" vertical="center"/>
    </xf>
    <xf numFmtId="0" fontId="5" fillId="0" borderId="0" xfId="0" quotePrefix="1"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vertical="top"/>
    </xf>
    <xf numFmtId="0" fontId="0" fillId="0" borderId="0" xfId="0" applyAlignment="1">
      <alignment vertical="center"/>
    </xf>
    <xf numFmtId="0" fontId="6" fillId="0" borderId="0" xfId="0" applyFont="1" applyAlignment="1">
      <alignment vertical="top"/>
    </xf>
    <xf numFmtId="0" fontId="5" fillId="0" borderId="0" xfId="0" applyFont="1" applyAlignment="1">
      <alignment vertical="top"/>
    </xf>
    <xf numFmtId="14" fontId="2" fillId="0" borderId="0" xfId="0" applyNumberFormat="1" applyFont="1" applyBorder="1" applyAlignment="1">
      <alignment horizontal="center" vertical="center"/>
    </xf>
    <xf numFmtId="0" fontId="2" fillId="0" borderId="0"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vertical="top"/>
    </xf>
    <xf numFmtId="0" fontId="6" fillId="0" borderId="0" xfId="0" applyFont="1" applyAlignment="1">
      <alignment vertical="top"/>
    </xf>
    <xf numFmtId="0" fontId="5"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2"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165" fontId="2" fillId="0" borderId="0"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wrapText="1"/>
    </xf>
    <xf numFmtId="165"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Alignment="1">
      <alignment vertical="center"/>
    </xf>
    <xf numFmtId="0" fontId="2" fillId="0" borderId="1" xfId="0" applyFont="1" applyBorder="1" applyAlignment="1">
      <alignment horizontal="center" vertical="center"/>
    </xf>
    <xf numFmtId="164" fontId="5" fillId="0" borderId="0" xfId="0" applyNumberFormat="1" applyFont="1" applyAlignment="1">
      <alignment horizontal="lef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65" fontId="2" fillId="0" borderId="1" xfId="0" applyNumberFormat="1" applyFont="1" applyBorder="1" applyAlignment="1">
      <alignment horizontal="center" vertical="center"/>
    </xf>
    <xf numFmtId="0" fontId="5" fillId="0" borderId="0" xfId="0" applyFont="1" applyAlignment="1">
      <alignment horizontal="justify"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NumberFormat="1"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165" fontId="2" fillId="0" borderId="2" xfId="0" applyNumberFormat="1" applyFont="1" applyBorder="1" applyAlignment="1">
      <alignment horizontal="left" vertical="center"/>
    </xf>
    <xf numFmtId="165" fontId="2" fillId="0" borderId="3" xfId="0" applyNumberFormat="1" applyFont="1" applyBorder="1" applyAlignment="1">
      <alignment horizontal="left" vertical="center"/>
    </xf>
    <xf numFmtId="165" fontId="2" fillId="0" borderId="4" xfId="0" applyNumberFormat="1" applyFont="1" applyBorder="1" applyAlignment="1">
      <alignment horizontal="left" vertical="center"/>
    </xf>
    <xf numFmtId="165" fontId="2" fillId="0" borderId="1" xfId="0" applyNumberFormat="1" applyFont="1" applyBorder="1" applyAlignment="1">
      <alignment horizontal="left" vertical="center"/>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0" xfId="0" applyFont="1" applyAlignment="1">
      <alignmen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0" xfId="0" applyFont="1" applyAlignment="1">
      <alignment horizontal="justify" vertical="top" wrapText="1"/>
    </xf>
    <xf numFmtId="0" fontId="6" fillId="0" borderId="0" xfId="0" applyFont="1" applyAlignment="1"/>
    <xf numFmtId="0" fontId="6" fillId="0" borderId="0" xfId="0" applyFont="1" applyAlignment="1">
      <alignment horizontal="justify" vertical="center" wrapText="1"/>
    </xf>
    <xf numFmtId="0" fontId="7"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center" vertical="center"/>
    </xf>
    <xf numFmtId="0" fontId="6"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15</xdr:col>
      <xdr:colOff>103821</xdr:colOff>
      <xdr:row>3</xdr:row>
      <xdr:rowOff>85726</xdr:rowOff>
    </xdr:to>
    <xdr:pic>
      <xdr:nvPicPr>
        <xdr:cNvPr id="4" name="Picture 3" descr="D:\Bagian Kepegawaian UMA.jpg"/>
        <xdr:cNvPicPr/>
      </xdr:nvPicPr>
      <xdr:blipFill>
        <a:blip xmlns:r="http://schemas.openxmlformats.org/officeDocument/2006/relationships" r:embed="rId1"/>
        <a:srcRect/>
        <a:stretch>
          <a:fillRect/>
        </a:stretch>
      </xdr:blipFill>
      <xdr:spPr bwMode="auto">
        <a:xfrm>
          <a:off x="19050" y="0"/>
          <a:ext cx="3132771" cy="6858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5</xdr:col>
      <xdr:colOff>238124</xdr:colOff>
      <xdr:row>3</xdr:row>
      <xdr:rowOff>152400</xdr:rowOff>
    </xdr:to>
    <xdr:pic>
      <xdr:nvPicPr>
        <xdr:cNvPr id="2" name="Picture 1" descr="D:\Bagian Kepegawaian UMA.jpg"/>
        <xdr:cNvPicPr/>
      </xdr:nvPicPr>
      <xdr:blipFill>
        <a:blip xmlns:r="http://schemas.openxmlformats.org/officeDocument/2006/relationships" r:embed="rId1"/>
        <a:srcRect/>
        <a:stretch>
          <a:fillRect/>
        </a:stretch>
      </xdr:blipFill>
      <xdr:spPr bwMode="auto">
        <a:xfrm>
          <a:off x="19050" y="9525"/>
          <a:ext cx="2847974" cy="685800"/>
        </a:xfrm>
        <a:prstGeom prst="rect">
          <a:avLst/>
        </a:prstGeom>
        <a:noFill/>
        <a:ln w="9525">
          <a:noFill/>
          <a:miter lim="800000"/>
          <a:headEnd/>
          <a:tailEnd/>
        </a:ln>
      </xdr:spPr>
    </xdr:pic>
    <xdr:clientData/>
  </xdr:twoCellAnchor>
  <xdr:twoCellAnchor>
    <xdr:from>
      <xdr:col>5</xdr:col>
      <xdr:colOff>457200</xdr:colOff>
      <xdr:row>29</xdr:row>
      <xdr:rowOff>180975</xdr:rowOff>
    </xdr:from>
    <xdr:to>
      <xdr:col>6</xdr:col>
      <xdr:colOff>9525</xdr:colOff>
      <xdr:row>34</xdr:row>
      <xdr:rowOff>123825</xdr:rowOff>
    </xdr:to>
    <xdr:sp macro="" textlink="">
      <xdr:nvSpPr>
        <xdr:cNvPr id="3" name="Rectangle 2"/>
        <xdr:cNvSpPr/>
      </xdr:nvSpPr>
      <xdr:spPr>
        <a:xfrm>
          <a:off x="3086100" y="9467850"/>
          <a:ext cx="733425" cy="895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900">
              <a:solidFill>
                <a:sysClr val="windowText" lastClr="000000"/>
              </a:solidFill>
            </a:rPr>
            <a:t>Materai</a:t>
          </a:r>
        </a:p>
        <a:p>
          <a:pPr algn="ctr"/>
          <a:r>
            <a:rPr lang="en-US" sz="900">
              <a:solidFill>
                <a:sysClr val="windowText" lastClr="000000"/>
              </a:solidFill>
            </a:rPr>
            <a:t>6.000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F201"/>
  <sheetViews>
    <sheetView showGridLines="0" tabSelected="1" workbookViewId="0">
      <selection activeCell="B1" sqref="A1:AM194"/>
    </sheetView>
  </sheetViews>
  <sheetFormatPr defaultRowHeight="12.75" x14ac:dyDescent="0.25"/>
  <cols>
    <col min="1" max="1" width="5.7109375" style="5" customWidth="1"/>
    <col min="2" max="38" width="2.85546875" style="5" customWidth="1"/>
    <col min="39" max="39" width="3.28515625" style="5" customWidth="1"/>
    <col min="40" max="259" width="9.140625" style="5"/>
    <col min="260" max="260" width="4.42578125" style="5" customWidth="1"/>
    <col min="261" max="261" width="21" style="5" customWidth="1"/>
    <col min="262" max="291" width="2.85546875" style="5" customWidth="1"/>
    <col min="292" max="292" width="3.28515625" style="5" customWidth="1"/>
    <col min="293" max="515" width="9.140625" style="5"/>
    <col min="516" max="516" width="4.42578125" style="5" customWidth="1"/>
    <col min="517" max="517" width="21" style="5" customWidth="1"/>
    <col min="518" max="547" width="2.85546875" style="5" customWidth="1"/>
    <col min="548" max="548" width="3.28515625" style="5" customWidth="1"/>
    <col min="549" max="771" width="9.140625" style="5"/>
    <col min="772" max="772" width="4.42578125" style="5" customWidth="1"/>
    <col min="773" max="773" width="21" style="5" customWidth="1"/>
    <col min="774" max="803" width="2.85546875" style="5" customWidth="1"/>
    <col min="804" max="804" width="3.28515625" style="5" customWidth="1"/>
    <col min="805" max="1027" width="9.140625" style="5"/>
    <col min="1028" max="1028" width="4.42578125" style="5" customWidth="1"/>
    <col min="1029" max="1029" width="21" style="5" customWidth="1"/>
    <col min="1030" max="1059" width="2.85546875" style="5" customWidth="1"/>
    <col min="1060" max="1060" width="3.28515625" style="5" customWidth="1"/>
    <col min="1061" max="1283" width="9.140625" style="5"/>
    <col min="1284" max="1284" width="4.42578125" style="5" customWidth="1"/>
    <col min="1285" max="1285" width="21" style="5" customWidth="1"/>
    <col min="1286" max="1315" width="2.85546875" style="5" customWidth="1"/>
    <col min="1316" max="1316" width="3.28515625" style="5" customWidth="1"/>
    <col min="1317" max="1539" width="9.140625" style="5"/>
    <col min="1540" max="1540" width="4.42578125" style="5" customWidth="1"/>
    <col min="1541" max="1541" width="21" style="5" customWidth="1"/>
    <col min="1542" max="1571" width="2.85546875" style="5" customWidth="1"/>
    <col min="1572" max="1572" width="3.28515625" style="5" customWidth="1"/>
    <col min="1573" max="1795" width="9.140625" style="5"/>
    <col min="1796" max="1796" width="4.42578125" style="5" customWidth="1"/>
    <col min="1797" max="1797" width="21" style="5" customWidth="1"/>
    <col min="1798" max="1827" width="2.85546875" style="5" customWidth="1"/>
    <col min="1828" max="1828" width="3.28515625" style="5" customWidth="1"/>
    <col min="1829" max="2051" width="9.140625" style="5"/>
    <col min="2052" max="2052" width="4.42578125" style="5" customWidth="1"/>
    <col min="2053" max="2053" width="21" style="5" customWidth="1"/>
    <col min="2054" max="2083" width="2.85546875" style="5" customWidth="1"/>
    <col min="2084" max="2084" width="3.28515625" style="5" customWidth="1"/>
    <col min="2085" max="2307" width="9.140625" style="5"/>
    <col min="2308" max="2308" width="4.42578125" style="5" customWidth="1"/>
    <col min="2309" max="2309" width="21" style="5" customWidth="1"/>
    <col min="2310" max="2339" width="2.85546875" style="5" customWidth="1"/>
    <col min="2340" max="2340" width="3.28515625" style="5" customWidth="1"/>
    <col min="2341" max="2563" width="9.140625" style="5"/>
    <col min="2564" max="2564" width="4.42578125" style="5" customWidth="1"/>
    <col min="2565" max="2565" width="21" style="5" customWidth="1"/>
    <col min="2566" max="2595" width="2.85546875" style="5" customWidth="1"/>
    <col min="2596" max="2596" width="3.28515625" style="5" customWidth="1"/>
    <col min="2597" max="2819" width="9.140625" style="5"/>
    <col min="2820" max="2820" width="4.42578125" style="5" customWidth="1"/>
    <col min="2821" max="2821" width="21" style="5" customWidth="1"/>
    <col min="2822" max="2851" width="2.85546875" style="5" customWidth="1"/>
    <col min="2852" max="2852" width="3.28515625" style="5" customWidth="1"/>
    <col min="2853" max="3075" width="9.140625" style="5"/>
    <col min="3076" max="3076" width="4.42578125" style="5" customWidth="1"/>
    <col min="3077" max="3077" width="21" style="5" customWidth="1"/>
    <col min="3078" max="3107" width="2.85546875" style="5" customWidth="1"/>
    <col min="3108" max="3108" width="3.28515625" style="5" customWidth="1"/>
    <col min="3109" max="3331" width="9.140625" style="5"/>
    <col min="3332" max="3332" width="4.42578125" style="5" customWidth="1"/>
    <col min="3333" max="3333" width="21" style="5" customWidth="1"/>
    <col min="3334" max="3363" width="2.85546875" style="5" customWidth="1"/>
    <col min="3364" max="3364" width="3.28515625" style="5" customWidth="1"/>
    <col min="3365" max="3587" width="9.140625" style="5"/>
    <col min="3588" max="3588" width="4.42578125" style="5" customWidth="1"/>
    <col min="3589" max="3589" width="21" style="5" customWidth="1"/>
    <col min="3590" max="3619" width="2.85546875" style="5" customWidth="1"/>
    <col min="3620" max="3620" width="3.28515625" style="5" customWidth="1"/>
    <col min="3621" max="3843" width="9.140625" style="5"/>
    <col min="3844" max="3844" width="4.42578125" style="5" customWidth="1"/>
    <col min="3845" max="3845" width="21" style="5" customWidth="1"/>
    <col min="3846" max="3875" width="2.85546875" style="5" customWidth="1"/>
    <col min="3876" max="3876" width="3.28515625" style="5" customWidth="1"/>
    <col min="3877" max="4099" width="9.140625" style="5"/>
    <col min="4100" max="4100" width="4.42578125" style="5" customWidth="1"/>
    <col min="4101" max="4101" width="21" style="5" customWidth="1"/>
    <col min="4102" max="4131" width="2.85546875" style="5" customWidth="1"/>
    <col min="4132" max="4132" width="3.28515625" style="5" customWidth="1"/>
    <col min="4133" max="4355" width="9.140625" style="5"/>
    <col min="4356" max="4356" width="4.42578125" style="5" customWidth="1"/>
    <col min="4357" max="4357" width="21" style="5" customWidth="1"/>
    <col min="4358" max="4387" width="2.85546875" style="5" customWidth="1"/>
    <col min="4388" max="4388" width="3.28515625" style="5" customWidth="1"/>
    <col min="4389" max="4611" width="9.140625" style="5"/>
    <col min="4612" max="4612" width="4.42578125" style="5" customWidth="1"/>
    <col min="4613" max="4613" width="21" style="5" customWidth="1"/>
    <col min="4614" max="4643" width="2.85546875" style="5" customWidth="1"/>
    <col min="4644" max="4644" width="3.28515625" style="5" customWidth="1"/>
    <col min="4645" max="4867" width="9.140625" style="5"/>
    <col min="4868" max="4868" width="4.42578125" style="5" customWidth="1"/>
    <col min="4869" max="4869" width="21" style="5" customWidth="1"/>
    <col min="4870" max="4899" width="2.85546875" style="5" customWidth="1"/>
    <col min="4900" max="4900" width="3.28515625" style="5" customWidth="1"/>
    <col min="4901" max="5123" width="9.140625" style="5"/>
    <col min="5124" max="5124" width="4.42578125" style="5" customWidth="1"/>
    <col min="5125" max="5125" width="21" style="5" customWidth="1"/>
    <col min="5126" max="5155" width="2.85546875" style="5" customWidth="1"/>
    <col min="5156" max="5156" width="3.28515625" style="5" customWidth="1"/>
    <col min="5157" max="5379" width="9.140625" style="5"/>
    <col min="5380" max="5380" width="4.42578125" style="5" customWidth="1"/>
    <col min="5381" max="5381" width="21" style="5" customWidth="1"/>
    <col min="5382" max="5411" width="2.85546875" style="5" customWidth="1"/>
    <col min="5412" max="5412" width="3.28515625" style="5" customWidth="1"/>
    <col min="5413" max="5635" width="9.140625" style="5"/>
    <col min="5636" max="5636" width="4.42578125" style="5" customWidth="1"/>
    <col min="5637" max="5637" width="21" style="5" customWidth="1"/>
    <col min="5638" max="5667" width="2.85546875" style="5" customWidth="1"/>
    <col min="5668" max="5668" width="3.28515625" style="5" customWidth="1"/>
    <col min="5669" max="5891" width="9.140625" style="5"/>
    <col min="5892" max="5892" width="4.42578125" style="5" customWidth="1"/>
    <col min="5893" max="5893" width="21" style="5" customWidth="1"/>
    <col min="5894" max="5923" width="2.85546875" style="5" customWidth="1"/>
    <col min="5924" max="5924" width="3.28515625" style="5" customWidth="1"/>
    <col min="5925" max="6147" width="9.140625" style="5"/>
    <col min="6148" max="6148" width="4.42578125" style="5" customWidth="1"/>
    <col min="6149" max="6149" width="21" style="5" customWidth="1"/>
    <col min="6150" max="6179" width="2.85546875" style="5" customWidth="1"/>
    <col min="6180" max="6180" width="3.28515625" style="5" customWidth="1"/>
    <col min="6181" max="6403" width="9.140625" style="5"/>
    <col min="6404" max="6404" width="4.42578125" style="5" customWidth="1"/>
    <col min="6405" max="6405" width="21" style="5" customWidth="1"/>
    <col min="6406" max="6435" width="2.85546875" style="5" customWidth="1"/>
    <col min="6436" max="6436" width="3.28515625" style="5" customWidth="1"/>
    <col min="6437" max="6659" width="9.140625" style="5"/>
    <col min="6660" max="6660" width="4.42578125" style="5" customWidth="1"/>
    <col min="6661" max="6661" width="21" style="5" customWidth="1"/>
    <col min="6662" max="6691" width="2.85546875" style="5" customWidth="1"/>
    <col min="6692" max="6692" width="3.28515625" style="5" customWidth="1"/>
    <col min="6693" max="6915" width="9.140625" style="5"/>
    <col min="6916" max="6916" width="4.42578125" style="5" customWidth="1"/>
    <col min="6917" max="6917" width="21" style="5" customWidth="1"/>
    <col min="6918" max="6947" width="2.85546875" style="5" customWidth="1"/>
    <col min="6948" max="6948" width="3.28515625" style="5" customWidth="1"/>
    <col min="6949" max="7171" width="9.140625" style="5"/>
    <col min="7172" max="7172" width="4.42578125" style="5" customWidth="1"/>
    <col min="7173" max="7173" width="21" style="5" customWidth="1"/>
    <col min="7174" max="7203" width="2.85546875" style="5" customWidth="1"/>
    <col min="7204" max="7204" width="3.28515625" style="5" customWidth="1"/>
    <col min="7205" max="7427" width="9.140625" style="5"/>
    <col min="7428" max="7428" width="4.42578125" style="5" customWidth="1"/>
    <col min="7429" max="7429" width="21" style="5" customWidth="1"/>
    <col min="7430" max="7459" width="2.85546875" style="5" customWidth="1"/>
    <col min="7460" max="7460" width="3.28515625" style="5" customWidth="1"/>
    <col min="7461" max="7683" width="9.140625" style="5"/>
    <col min="7684" max="7684" width="4.42578125" style="5" customWidth="1"/>
    <col min="7685" max="7685" width="21" style="5" customWidth="1"/>
    <col min="7686" max="7715" width="2.85546875" style="5" customWidth="1"/>
    <col min="7716" max="7716" width="3.28515625" style="5" customWidth="1"/>
    <col min="7717" max="7939" width="9.140625" style="5"/>
    <col min="7940" max="7940" width="4.42578125" style="5" customWidth="1"/>
    <col min="7941" max="7941" width="21" style="5" customWidth="1"/>
    <col min="7942" max="7971" width="2.85546875" style="5" customWidth="1"/>
    <col min="7972" max="7972" width="3.28515625" style="5" customWidth="1"/>
    <col min="7973" max="8195" width="9.140625" style="5"/>
    <col min="8196" max="8196" width="4.42578125" style="5" customWidth="1"/>
    <col min="8197" max="8197" width="21" style="5" customWidth="1"/>
    <col min="8198" max="8227" width="2.85546875" style="5" customWidth="1"/>
    <col min="8228" max="8228" width="3.28515625" style="5" customWidth="1"/>
    <col min="8229" max="8451" width="9.140625" style="5"/>
    <col min="8452" max="8452" width="4.42578125" style="5" customWidth="1"/>
    <col min="8453" max="8453" width="21" style="5" customWidth="1"/>
    <col min="8454" max="8483" width="2.85546875" style="5" customWidth="1"/>
    <col min="8484" max="8484" width="3.28515625" style="5" customWidth="1"/>
    <col min="8485" max="8707" width="9.140625" style="5"/>
    <col min="8708" max="8708" width="4.42578125" style="5" customWidth="1"/>
    <col min="8709" max="8709" width="21" style="5" customWidth="1"/>
    <col min="8710" max="8739" width="2.85546875" style="5" customWidth="1"/>
    <col min="8740" max="8740" width="3.28515625" style="5" customWidth="1"/>
    <col min="8741" max="8963" width="9.140625" style="5"/>
    <col min="8964" max="8964" width="4.42578125" style="5" customWidth="1"/>
    <col min="8965" max="8965" width="21" style="5" customWidth="1"/>
    <col min="8966" max="8995" width="2.85546875" style="5" customWidth="1"/>
    <col min="8996" max="8996" width="3.28515625" style="5" customWidth="1"/>
    <col min="8997" max="9219" width="9.140625" style="5"/>
    <col min="9220" max="9220" width="4.42578125" style="5" customWidth="1"/>
    <col min="9221" max="9221" width="21" style="5" customWidth="1"/>
    <col min="9222" max="9251" width="2.85546875" style="5" customWidth="1"/>
    <col min="9252" max="9252" width="3.28515625" style="5" customWidth="1"/>
    <col min="9253" max="9475" width="9.140625" style="5"/>
    <col min="9476" max="9476" width="4.42578125" style="5" customWidth="1"/>
    <col min="9477" max="9477" width="21" style="5" customWidth="1"/>
    <col min="9478" max="9507" width="2.85546875" style="5" customWidth="1"/>
    <col min="9508" max="9508" width="3.28515625" style="5" customWidth="1"/>
    <col min="9509" max="9731" width="9.140625" style="5"/>
    <col min="9732" max="9732" width="4.42578125" style="5" customWidth="1"/>
    <col min="9733" max="9733" width="21" style="5" customWidth="1"/>
    <col min="9734" max="9763" width="2.85546875" style="5" customWidth="1"/>
    <col min="9764" max="9764" width="3.28515625" style="5" customWidth="1"/>
    <col min="9765" max="9987" width="9.140625" style="5"/>
    <col min="9988" max="9988" width="4.42578125" style="5" customWidth="1"/>
    <col min="9989" max="9989" width="21" style="5" customWidth="1"/>
    <col min="9990" max="10019" width="2.85546875" style="5" customWidth="1"/>
    <col min="10020" max="10020" width="3.28515625" style="5" customWidth="1"/>
    <col min="10021" max="10243" width="9.140625" style="5"/>
    <col min="10244" max="10244" width="4.42578125" style="5" customWidth="1"/>
    <col min="10245" max="10245" width="21" style="5" customWidth="1"/>
    <col min="10246" max="10275" width="2.85546875" style="5" customWidth="1"/>
    <col min="10276" max="10276" width="3.28515625" style="5" customWidth="1"/>
    <col min="10277" max="10499" width="9.140625" style="5"/>
    <col min="10500" max="10500" width="4.42578125" style="5" customWidth="1"/>
    <col min="10501" max="10501" width="21" style="5" customWidth="1"/>
    <col min="10502" max="10531" width="2.85546875" style="5" customWidth="1"/>
    <col min="10532" max="10532" width="3.28515625" style="5" customWidth="1"/>
    <col min="10533" max="10755" width="9.140625" style="5"/>
    <col min="10756" max="10756" width="4.42578125" style="5" customWidth="1"/>
    <col min="10757" max="10757" width="21" style="5" customWidth="1"/>
    <col min="10758" max="10787" width="2.85546875" style="5" customWidth="1"/>
    <col min="10788" max="10788" width="3.28515625" style="5" customWidth="1"/>
    <col min="10789" max="11011" width="9.140625" style="5"/>
    <col min="11012" max="11012" width="4.42578125" style="5" customWidth="1"/>
    <col min="11013" max="11013" width="21" style="5" customWidth="1"/>
    <col min="11014" max="11043" width="2.85546875" style="5" customWidth="1"/>
    <col min="11044" max="11044" width="3.28515625" style="5" customWidth="1"/>
    <col min="11045" max="11267" width="9.140625" style="5"/>
    <col min="11268" max="11268" width="4.42578125" style="5" customWidth="1"/>
    <col min="11269" max="11269" width="21" style="5" customWidth="1"/>
    <col min="11270" max="11299" width="2.85546875" style="5" customWidth="1"/>
    <col min="11300" max="11300" width="3.28515625" style="5" customWidth="1"/>
    <col min="11301" max="11523" width="9.140625" style="5"/>
    <col min="11524" max="11524" width="4.42578125" style="5" customWidth="1"/>
    <col min="11525" max="11525" width="21" style="5" customWidth="1"/>
    <col min="11526" max="11555" width="2.85546875" style="5" customWidth="1"/>
    <col min="11556" max="11556" width="3.28515625" style="5" customWidth="1"/>
    <col min="11557" max="11779" width="9.140625" style="5"/>
    <col min="11780" max="11780" width="4.42578125" style="5" customWidth="1"/>
    <col min="11781" max="11781" width="21" style="5" customWidth="1"/>
    <col min="11782" max="11811" width="2.85546875" style="5" customWidth="1"/>
    <col min="11812" max="11812" width="3.28515625" style="5" customWidth="1"/>
    <col min="11813" max="12035" width="9.140625" style="5"/>
    <col min="12036" max="12036" width="4.42578125" style="5" customWidth="1"/>
    <col min="12037" max="12037" width="21" style="5" customWidth="1"/>
    <col min="12038" max="12067" width="2.85546875" style="5" customWidth="1"/>
    <col min="12068" max="12068" width="3.28515625" style="5" customWidth="1"/>
    <col min="12069" max="12291" width="9.140625" style="5"/>
    <col min="12292" max="12292" width="4.42578125" style="5" customWidth="1"/>
    <col min="12293" max="12293" width="21" style="5" customWidth="1"/>
    <col min="12294" max="12323" width="2.85546875" style="5" customWidth="1"/>
    <col min="12324" max="12324" width="3.28515625" style="5" customWidth="1"/>
    <col min="12325" max="12547" width="9.140625" style="5"/>
    <col min="12548" max="12548" width="4.42578125" style="5" customWidth="1"/>
    <col min="12549" max="12549" width="21" style="5" customWidth="1"/>
    <col min="12550" max="12579" width="2.85546875" style="5" customWidth="1"/>
    <col min="12580" max="12580" width="3.28515625" style="5" customWidth="1"/>
    <col min="12581" max="12803" width="9.140625" style="5"/>
    <col min="12804" max="12804" width="4.42578125" style="5" customWidth="1"/>
    <col min="12805" max="12805" width="21" style="5" customWidth="1"/>
    <col min="12806" max="12835" width="2.85546875" style="5" customWidth="1"/>
    <col min="12836" max="12836" width="3.28515625" style="5" customWidth="1"/>
    <col min="12837" max="13059" width="9.140625" style="5"/>
    <col min="13060" max="13060" width="4.42578125" style="5" customWidth="1"/>
    <col min="13061" max="13061" width="21" style="5" customWidth="1"/>
    <col min="13062" max="13091" width="2.85546875" style="5" customWidth="1"/>
    <col min="13092" max="13092" width="3.28515625" style="5" customWidth="1"/>
    <col min="13093" max="13315" width="9.140625" style="5"/>
    <col min="13316" max="13316" width="4.42578125" style="5" customWidth="1"/>
    <col min="13317" max="13317" width="21" style="5" customWidth="1"/>
    <col min="13318" max="13347" width="2.85546875" style="5" customWidth="1"/>
    <col min="13348" max="13348" width="3.28515625" style="5" customWidth="1"/>
    <col min="13349" max="13571" width="9.140625" style="5"/>
    <col min="13572" max="13572" width="4.42578125" style="5" customWidth="1"/>
    <col min="13573" max="13573" width="21" style="5" customWidth="1"/>
    <col min="13574" max="13603" width="2.85546875" style="5" customWidth="1"/>
    <col min="13604" max="13604" width="3.28515625" style="5" customWidth="1"/>
    <col min="13605" max="13827" width="9.140625" style="5"/>
    <col min="13828" max="13828" width="4.42578125" style="5" customWidth="1"/>
    <col min="13829" max="13829" width="21" style="5" customWidth="1"/>
    <col min="13830" max="13859" width="2.85546875" style="5" customWidth="1"/>
    <col min="13860" max="13860" width="3.28515625" style="5" customWidth="1"/>
    <col min="13861" max="14083" width="9.140625" style="5"/>
    <col min="14084" max="14084" width="4.42578125" style="5" customWidth="1"/>
    <col min="14085" max="14085" width="21" style="5" customWidth="1"/>
    <col min="14086" max="14115" width="2.85546875" style="5" customWidth="1"/>
    <col min="14116" max="14116" width="3.28515625" style="5" customWidth="1"/>
    <col min="14117" max="14339" width="9.140625" style="5"/>
    <col min="14340" max="14340" width="4.42578125" style="5" customWidth="1"/>
    <col min="14341" max="14341" width="21" style="5" customWidth="1"/>
    <col min="14342" max="14371" width="2.85546875" style="5" customWidth="1"/>
    <col min="14372" max="14372" width="3.28515625" style="5" customWidth="1"/>
    <col min="14373" max="14595" width="9.140625" style="5"/>
    <col min="14596" max="14596" width="4.42578125" style="5" customWidth="1"/>
    <col min="14597" max="14597" width="21" style="5" customWidth="1"/>
    <col min="14598" max="14627" width="2.85546875" style="5" customWidth="1"/>
    <col min="14628" max="14628" width="3.28515625" style="5" customWidth="1"/>
    <col min="14629" max="14851" width="9.140625" style="5"/>
    <col min="14852" max="14852" width="4.42578125" style="5" customWidth="1"/>
    <col min="14853" max="14853" width="21" style="5" customWidth="1"/>
    <col min="14854" max="14883" width="2.85546875" style="5" customWidth="1"/>
    <col min="14884" max="14884" width="3.28515625" style="5" customWidth="1"/>
    <col min="14885" max="15107" width="9.140625" style="5"/>
    <col min="15108" max="15108" width="4.42578125" style="5" customWidth="1"/>
    <col min="15109" max="15109" width="21" style="5" customWidth="1"/>
    <col min="15110" max="15139" width="2.85546875" style="5" customWidth="1"/>
    <col min="15140" max="15140" width="3.28515625" style="5" customWidth="1"/>
    <col min="15141" max="15363" width="9.140625" style="5"/>
    <col min="15364" max="15364" width="4.42578125" style="5" customWidth="1"/>
    <col min="15365" max="15365" width="21" style="5" customWidth="1"/>
    <col min="15366" max="15395" width="2.85546875" style="5" customWidth="1"/>
    <col min="15396" max="15396" width="3.28515625" style="5" customWidth="1"/>
    <col min="15397" max="15619" width="9.140625" style="5"/>
    <col min="15620" max="15620" width="4.42578125" style="5" customWidth="1"/>
    <col min="15621" max="15621" width="21" style="5" customWidth="1"/>
    <col min="15622" max="15651" width="2.85546875" style="5" customWidth="1"/>
    <col min="15652" max="15652" width="3.28515625" style="5" customWidth="1"/>
    <col min="15653" max="15875" width="9.140625" style="5"/>
    <col min="15876" max="15876" width="4.42578125" style="5" customWidth="1"/>
    <col min="15877" max="15877" width="21" style="5" customWidth="1"/>
    <col min="15878" max="15907" width="2.85546875" style="5" customWidth="1"/>
    <col min="15908" max="15908" width="3.28515625" style="5" customWidth="1"/>
    <col min="15909" max="16131" width="9.140625" style="5"/>
    <col min="16132" max="16132" width="4.42578125" style="5" customWidth="1"/>
    <col min="16133" max="16133" width="21" style="5" customWidth="1"/>
    <col min="16134" max="16163" width="2.85546875" style="5" customWidth="1"/>
    <col min="16164" max="16164" width="3.28515625" style="5" customWidth="1"/>
    <col min="16165" max="16384" width="9.140625" style="5"/>
  </cols>
  <sheetData>
    <row r="1" spans="1:43" ht="15.75" customHeight="1" x14ac:dyDescent="0.2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43" ht="15.75" customHeight="1" x14ac:dyDescent="0.25">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43" ht="15.75" customHeight="1" x14ac:dyDescent="0.2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43" ht="15.75" customHeight="1" x14ac:dyDescent="0.25">
      <c r="B4" s="10"/>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43" ht="15.7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43" ht="19.5" customHeight="1" x14ac:dyDescent="0.25">
      <c r="B6" s="81" t="s">
        <v>111</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43" ht="15" customHeight="1"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43" ht="18" customHeight="1" x14ac:dyDescent="0.25">
      <c r="A8" s="17"/>
      <c r="B8" s="17" t="s">
        <v>48</v>
      </c>
      <c r="C8" s="17"/>
      <c r="D8" s="17"/>
      <c r="E8" s="17"/>
      <c r="F8" s="17"/>
      <c r="G8" s="17"/>
      <c r="H8" s="17"/>
      <c r="I8" s="83"/>
      <c r="J8" s="84"/>
      <c r="K8" s="84"/>
      <c r="L8" s="84"/>
      <c r="M8" s="84"/>
      <c r="N8" s="84"/>
      <c r="O8" s="84"/>
      <c r="P8" s="85"/>
      <c r="Q8" s="17"/>
      <c r="R8" s="22" t="s">
        <v>69</v>
      </c>
      <c r="S8" s="17"/>
      <c r="T8" s="17"/>
      <c r="U8" s="17"/>
      <c r="V8" s="17"/>
      <c r="W8" s="17"/>
      <c r="X8" s="17"/>
      <c r="Y8" s="17"/>
      <c r="Z8" s="17"/>
      <c r="AA8" s="17"/>
      <c r="AB8" s="17"/>
      <c r="AC8" s="17"/>
      <c r="AD8" s="17"/>
      <c r="AE8" s="17"/>
      <c r="AF8" s="17"/>
      <c r="AG8" s="17"/>
      <c r="AH8" s="17"/>
      <c r="AI8" s="17"/>
      <c r="AJ8" s="17"/>
      <c r="AK8" s="17"/>
      <c r="AL8" s="17"/>
      <c r="AM8" s="17"/>
    </row>
    <row r="9" spans="1:43" ht="5.0999999999999996" customHeight="1" x14ac:dyDescent="0.25">
      <c r="A9" s="17"/>
      <c r="B9" s="23"/>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43" s="3" customFormat="1" ht="18" customHeight="1" x14ac:dyDescent="0.25">
      <c r="A10" s="17"/>
      <c r="B10" s="17" t="s">
        <v>12</v>
      </c>
      <c r="C10" s="17"/>
      <c r="D10" s="17"/>
      <c r="E10" s="17"/>
      <c r="F10" s="17"/>
      <c r="G10" s="17"/>
      <c r="H10" s="17"/>
      <c r="I10" s="83" t="str">
        <f>IF($I$8="","",VLOOKUP($I$8,#REF!,2,0))</f>
        <v/>
      </c>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5"/>
      <c r="AM10" s="17"/>
    </row>
    <row r="11" spans="1:43" s="3" customFormat="1" ht="5.0999999999999996" customHeight="1" x14ac:dyDescent="0.25">
      <c r="A11" s="17"/>
      <c r="B11" s="23"/>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43" s="3" customFormat="1" ht="18" customHeight="1" x14ac:dyDescent="0.25">
      <c r="A12" s="17"/>
      <c r="B12" s="17" t="s">
        <v>52</v>
      </c>
      <c r="C12" s="17"/>
      <c r="E12" s="17"/>
      <c r="F12" s="17"/>
      <c r="G12" s="17"/>
      <c r="H12" s="17"/>
      <c r="I12" s="83" t="str">
        <f>IF($I$8="","",VLOOKUP($I$8,#REF!,3,0))</f>
        <v/>
      </c>
      <c r="J12" s="84"/>
      <c r="K12" s="84"/>
      <c r="L12" s="84"/>
      <c r="M12" s="84"/>
      <c r="N12" s="84"/>
      <c r="O12" s="84"/>
      <c r="P12" s="84"/>
      <c r="Q12" s="84"/>
      <c r="R12" s="84"/>
      <c r="S12" s="84"/>
      <c r="T12" s="84"/>
      <c r="U12" s="84"/>
      <c r="V12" s="84"/>
      <c r="W12" s="84"/>
      <c r="X12" s="84"/>
      <c r="Y12" s="84"/>
      <c r="Z12" s="85"/>
      <c r="AA12" s="17"/>
      <c r="AB12" s="17"/>
      <c r="AC12" s="17"/>
      <c r="AD12" s="17"/>
      <c r="AE12" s="17"/>
      <c r="AG12" s="17"/>
      <c r="AH12" s="17"/>
      <c r="AI12" s="17"/>
      <c r="AJ12" s="17"/>
    </row>
    <row r="13" spans="1:43" s="3" customFormat="1" ht="5.0999999999999996" customHeight="1" x14ac:dyDescent="0.25">
      <c r="A13" s="17"/>
      <c r="B13" s="17"/>
      <c r="C13" s="17"/>
      <c r="D13" s="17"/>
      <c r="E13" s="17"/>
      <c r="F13" s="17"/>
      <c r="G13" s="17"/>
      <c r="H13" s="17"/>
      <c r="I13" s="6"/>
      <c r="J13" s="20"/>
      <c r="K13" s="6"/>
      <c r="L13" s="6"/>
      <c r="M13" s="6"/>
      <c r="N13" s="6"/>
      <c r="O13" s="6"/>
      <c r="P13" s="6"/>
      <c r="Q13" s="6"/>
      <c r="R13" s="6"/>
      <c r="S13" s="6"/>
      <c r="T13" s="6"/>
      <c r="U13" s="6"/>
      <c r="V13" s="6"/>
      <c r="W13" s="6"/>
      <c r="X13" s="6"/>
      <c r="Y13" s="6"/>
      <c r="Z13" s="6"/>
      <c r="AA13" s="17"/>
      <c r="AB13" s="17"/>
      <c r="AC13" s="17"/>
      <c r="AD13" s="17"/>
      <c r="AE13" s="17"/>
      <c r="AF13" s="17"/>
      <c r="AG13" s="17"/>
      <c r="AH13" s="17"/>
      <c r="AI13" s="17"/>
      <c r="AJ13" s="17"/>
      <c r="AK13" s="17"/>
      <c r="AL13" s="17"/>
      <c r="AM13" s="17"/>
    </row>
    <row r="14" spans="1:43" s="3" customFormat="1" ht="18" customHeight="1" x14ac:dyDescent="0.25">
      <c r="A14" s="17"/>
      <c r="B14" s="17" t="s">
        <v>14</v>
      </c>
      <c r="C14" s="17"/>
      <c r="E14" s="17"/>
      <c r="F14" s="17"/>
      <c r="G14" s="17"/>
      <c r="H14" s="17"/>
      <c r="I14" s="83" t="str">
        <f>IF($I$8="","",VLOOKUP($I$8,#REF!,4,0))</f>
        <v/>
      </c>
      <c r="J14" s="84"/>
      <c r="K14" s="84"/>
      <c r="L14" s="84"/>
      <c r="M14" s="84"/>
      <c r="N14" s="84"/>
      <c r="O14" s="84"/>
      <c r="P14" s="84"/>
      <c r="Q14" s="84"/>
      <c r="R14" s="85"/>
      <c r="AA14" s="17"/>
      <c r="AB14" s="6"/>
      <c r="AC14" s="6"/>
      <c r="AD14" s="6"/>
      <c r="AE14" s="6"/>
      <c r="AF14" s="6"/>
      <c r="AG14" s="6"/>
      <c r="AH14" s="6"/>
      <c r="AI14" s="6"/>
      <c r="AJ14" s="6"/>
      <c r="AK14" s="6"/>
      <c r="AL14" s="17"/>
      <c r="AM14" s="17"/>
    </row>
    <row r="15" spans="1:43" s="3" customFormat="1" ht="5.0999999999999996" customHeight="1" x14ac:dyDescent="0.25">
      <c r="A15" s="17"/>
      <c r="B15" s="23"/>
      <c r="C15" s="17"/>
      <c r="D15" s="17"/>
      <c r="E15" s="17"/>
      <c r="F15" s="17"/>
      <c r="G15" s="17"/>
      <c r="H15" s="17"/>
      <c r="I15" s="17"/>
      <c r="J15" s="17"/>
      <c r="K15" s="17"/>
      <c r="L15" s="17"/>
      <c r="M15" s="17"/>
      <c r="N15" s="17"/>
      <c r="O15" s="17"/>
      <c r="P15" s="17"/>
      <c r="Q15" s="17"/>
      <c r="R15" s="17"/>
      <c r="S15" s="21"/>
      <c r="T15" s="21"/>
      <c r="U15" s="21"/>
      <c r="V15" s="17"/>
      <c r="W15" s="6"/>
      <c r="X15" s="6"/>
      <c r="Y15" s="21"/>
      <c r="Z15" s="21"/>
      <c r="AA15" s="17"/>
      <c r="AB15" s="6"/>
      <c r="AC15" s="6"/>
      <c r="AD15" s="6"/>
      <c r="AE15" s="6"/>
      <c r="AF15" s="6"/>
      <c r="AG15" s="6"/>
      <c r="AH15" s="6"/>
      <c r="AI15" s="6"/>
      <c r="AJ15" s="6"/>
      <c r="AK15" s="6"/>
      <c r="AL15" s="17"/>
      <c r="AM15" s="17"/>
      <c r="AO15" s="2"/>
      <c r="AQ15" s="2"/>
    </row>
    <row r="16" spans="1:43" s="3" customFormat="1" ht="18" customHeight="1" x14ac:dyDescent="0.25">
      <c r="A16" s="17"/>
      <c r="B16" s="17" t="s">
        <v>51</v>
      </c>
      <c r="I16" s="83" t="str">
        <f>IF($I$8="","",VLOOKUP($I$8,#REF!,5,0))</f>
        <v/>
      </c>
      <c r="J16" s="84"/>
      <c r="K16" s="84"/>
      <c r="L16" s="84"/>
      <c r="M16" s="84"/>
      <c r="N16" s="84"/>
      <c r="O16" s="84"/>
      <c r="P16" s="84"/>
      <c r="Q16" s="84"/>
      <c r="R16" s="84"/>
      <c r="S16" s="84"/>
      <c r="T16" s="84"/>
      <c r="U16" s="84"/>
      <c r="V16" s="84"/>
      <c r="W16" s="84"/>
      <c r="X16" s="84"/>
      <c r="Y16" s="84"/>
      <c r="Z16" s="85"/>
      <c r="AA16" s="6"/>
      <c r="AB16" s="21"/>
      <c r="AC16" s="21"/>
      <c r="AD16" s="21"/>
      <c r="AE16" s="21"/>
      <c r="AF16" s="21"/>
      <c r="AG16" s="21"/>
      <c r="AH16" s="21"/>
      <c r="AI16" s="21"/>
      <c r="AJ16" s="21"/>
      <c r="AK16" s="21"/>
      <c r="AL16" s="17"/>
      <c r="AM16" s="17"/>
      <c r="AO16" s="2"/>
      <c r="AQ16" s="2"/>
    </row>
    <row r="17" spans="1:58" s="3" customFormat="1" ht="5.0999999999999996" customHeight="1" x14ac:dyDescent="0.25">
      <c r="A17" s="17"/>
      <c r="B17" s="23"/>
      <c r="C17" s="17"/>
      <c r="D17" s="17"/>
      <c r="E17" s="17"/>
      <c r="F17" s="17"/>
      <c r="G17" s="17"/>
      <c r="H17" s="17"/>
      <c r="I17" s="6"/>
      <c r="J17" s="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58" s="3" customFormat="1" ht="18" customHeight="1" x14ac:dyDescent="0.25">
      <c r="A18" s="17"/>
      <c r="B18" s="17" t="s">
        <v>34</v>
      </c>
      <c r="C18" s="17"/>
      <c r="D18" s="17"/>
      <c r="E18" s="17"/>
      <c r="F18" s="17"/>
      <c r="G18" s="17"/>
      <c r="H18" s="17"/>
      <c r="I18" s="83" t="str">
        <f>IF($I$8="","",VLOOKUP(VLOOKUP($I$8,#REF!,6,0),#REF!,2,0))</f>
        <v/>
      </c>
      <c r="J18" s="84"/>
      <c r="K18" s="84"/>
      <c r="L18" s="84"/>
      <c r="M18" s="84"/>
      <c r="N18" s="84"/>
      <c r="O18" s="84"/>
      <c r="P18" s="84"/>
      <c r="Q18" s="84"/>
      <c r="R18" s="84"/>
      <c r="S18" s="84"/>
      <c r="T18" s="85"/>
      <c r="U18" s="6"/>
      <c r="V18" s="6"/>
      <c r="W18" s="6"/>
      <c r="X18" s="6"/>
      <c r="Y18" s="6"/>
      <c r="Z18" s="6"/>
      <c r="AA18" s="6"/>
      <c r="AB18" s="6"/>
      <c r="AC18" s="6"/>
      <c r="AD18" s="6"/>
      <c r="AE18" s="6"/>
      <c r="AF18" s="6"/>
      <c r="AG18" s="6"/>
      <c r="AH18" s="6"/>
      <c r="AI18" s="6"/>
      <c r="AJ18" s="17"/>
      <c r="AK18" s="17"/>
      <c r="AL18" s="17"/>
      <c r="AM18" s="17"/>
    </row>
    <row r="19" spans="1:58" ht="5.0999999999999996" customHeight="1" x14ac:dyDescent="0.25">
      <c r="A19" s="17"/>
      <c r="B19" s="23"/>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58" ht="18" customHeight="1" x14ac:dyDescent="0.25">
      <c r="A20" s="17"/>
      <c r="B20" s="17" t="s">
        <v>39</v>
      </c>
      <c r="C20" s="17"/>
      <c r="D20" s="17"/>
      <c r="E20" s="17"/>
      <c r="F20" s="17"/>
      <c r="G20" s="17"/>
      <c r="H20" s="17"/>
      <c r="I20" s="83" t="str">
        <f>IF($I$8="","",VLOOKUP(VLOOKUP($I$8,#REF!,7,0),#REF!,2,0))</f>
        <v/>
      </c>
      <c r="J20" s="84"/>
      <c r="K20" s="84"/>
      <c r="L20" s="84"/>
      <c r="M20" s="84"/>
      <c r="N20" s="84"/>
      <c r="O20" s="84"/>
      <c r="P20" s="84"/>
      <c r="Q20" s="84"/>
      <c r="R20" s="84"/>
      <c r="S20" s="84"/>
      <c r="T20" s="84"/>
      <c r="U20" s="84"/>
      <c r="V20" s="84"/>
      <c r="W20" s="84"/>
      <c r="X20" s="84"/>
      <c r="Y20" s="84"/>
      <c r="Z20" s="84"/>
      <c r="AA20" s="84"/>
      <c r="AB20" s="84"/>
      <c r="AC20" s="84"/>
      <c r="AD20" s="84"/>
      <c r="AE20" s="84"/>
      <c r="AF20" s="85"/>
      <c r="AG20" s="17"/>
      <c r="AH20" s="17"/>
      <c r="AI20" s="17"/>
      <c r="AJ20" s="17"/>
      <c r="AK20" s="17"/>
      <c r="AL20" s="17"/>
      <c r="AM20" s="17"/>
    </row>
    <row r="21" spans="1:58" ht="5.0999999999999996" customHeight="1" x14ac:dyDescent="0.25">
      <c r="A21" s="17"/>
      <c r="B21" s="23"/>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58" ht="18" customHeight="1" x14ac:dyDescent="0.25">
      <c r="A22" s="17"/>
      <c r="B22" s="17" t="s">
        <v>54</v>
      </c>
      <c r="C22" s="17"/>
      <c r="D22" s="17"/>
      <c r="E22" s="17"/>
      <c r="F22" s="17"/>
      <c r="G22" s="17"/>
      <c r="H22" s="17"/>
      <c r="I22" s="83" t="str">
        <f>IF($I$8="","",VLOOKUP($I$8,#REF!,8,0))</f>
        <v/>
      </c>
      <c r="J22" s="84"/>
      <c r="K22" s="84"/>
      <c r="L22" s="85"/>
      <c r="N22" s="5" t="s">
        <v>129</v>
      </c>
      <c r="Q22" s="7" t="s">
        <v>5</v>
      </c>
      <c r="T22" s="17" t="s">
        <v>31</v>
      </c>
      <c r="W22" s="17" t="s">
        <v>32</v>
      </c>
      <c r="AA22" s="17" t="s">
        <v>33</v>
      </c>
      <c r="AE22" s="17" t="s">
        <v>44</v>
      </c>
      <c r="AF22" s="17"/>
      <c r="AG22" s="17"/>
      <c r="AH22" s="17"/>
      <c r="AI22" s="17"/>
      <c r="AJ22" s="17"/>
      <c r="AK22" s="17"/>
      <c r="AM22" s="17"/>
      <c r="AN22" s="17"/>
      <c r="AO22" s="6"/>
      <c r="AQ22" s="17"/>
      <c r="AR22" s="7"/>
      <c r="AS22" s="6"/>
      <c r="AU22" s="17"/>
      <c r="AV22" s="17"/>
      <c r="AW22" s="17"/>
      <c r="AX22" s="6"/>
      <c r="BA22" s="17"/>
      <c r="BB22" s="17"/>
      <c r="BC22" s="6"/>
      <c r="BE22" s="17"/>
      <c r="BF22" s="17"/>
    </row>
    <row r="23" spans="1:58" ht="5.0999999999999996" customHeight="1" x14ac:dyDescent="0.25">
      <c r="A23" s="17"/>
      <c r="B23" s="23"/>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58" ht="18" customHeight="1" x14ac:dyDescent="0.25">
      <c r="A24" s="41"/>
      <c r="B24" s="41" t="s">
        <v>75</v>
      </c>
      <c r="C24" s="41"/>
      <c r="D24" s="41"/>
      <c r="E24" s="41"/>
      <c r="F24" s="41"/>
      <c r="G24" s="41"/>
      <c r="H24" s="41"/>
      <c r="I24" s="90"/>
      <c r="J24" s="91"/>
      <c r="K24" s="91"/>
      <c r="L24" s="91"/>
      <c r="M24" s="91"/>
      <c r="N24" s="91"/>
      <c r="O24" s="92"/>
      <c r="P24" s="41"/>
      <c r="Q24" s="5" t="s">
        <v>129</v>
      </c>
      <c r="R24" s="41"/>
      <c r="S24" s="41"/>
      <c r="T24" s="41" t="s">
        <v>105</v>
      </c>
      <c r="U24" s="41"/>
      <c r="V24" s="41"/>
      <c r="W24" s="41"/>
      <c r="X24" s="41"/>
      <c r="Y24" s="41"/>
      <c r="Z24" s="41" t="s">
        <v>106</v>
      </c>
      <c r="AA24" s="41"/>
      <c r="AB24" s="41"/>
      <c r="AC24" s="41"/>
      <c r="AD24" s="41"/>
      <c r="AE24" s="41"/>
      <c r="AF24" s="41"/>
      <c r="AG24" s="41"/>
      <c r="AH24" s="41"/>
      <c r="AI24" s="41"/>
      <c r="AJ24" s="41"/>
      <c r="AK24" s="41"/>
      <c r="AL24" s="41"/>
      <c r="AM24" s="41"/>
    </row>
    <row r="25" spans="1:58" ht="5.0999999999999996" customHeight="1" x14ac:dyDescent="0.25">
      <c r="A25" s="41"/>
      <c r="B25" s="23"/>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row>
    <row r="26" spans="1:58" ht="18" customHeight="1" x14ac:dyDescent="0.25">
      <c r="A26" s="17"/>
      <c r="B26" s="17" t="s">
        <v>28</v>
      </c>
      <c r="C26" s="17"/>
      <c r="D26" s="17"/>
      <c r="E26" s="17"/>
      <c r="F26" s="17"/>
      <c r="G26" s="17"/>
      <c r="H26" s="17"/>
      <c r="I26" s="90" t="str">
        <f>IF($I$8="","",VLOOKUP($I$8,#REF!,9,0))</f>
        <v/>
      </c>
      <c r="J26" s="91"/>
      <c r="K26" s="92"/>
      <c r="L26" s="6"/>
      <c r="N26" s="5" t="s">
        <v>129</v>
      </c>
      <c r="O26" s="17"/>
      <c r="P26" s="17"/>
      <c r="Q26" s="17" t="s">
        <v>29</v>
      </c>
      <c r="R26" s="17"/>
      <c r="S26" s="17"/>
      <c r="T26" s="17" t="s">
        <v>30</v>
      </c>
      <c r="U26" s="6"/>
      <c r="V26" s="6"/>
      <c r="W26" s="6"/>
      <c r="X26" s="6"/>
      <c r="Y26" s="6"/>
      <c r="Z26" s="6"/>
      <c r="AA26" s="6"/>
      <c r="AB26" s="6"/>
      <c r="AC26" s="6"/>
      <c r="AD26" s="6"/>
      <c r="AE26" s="6"/>
      <c r="AF26" s="6"/>
      <c r="AG26" s="6"/>
      <c r="AH26" s="6"/>
      <c r="AI26" s="6"/>
      <c r="AJ26" s="6"/>
      <c r="AK26" s="6"/>
      <c r="AL26" s="6"/>
      <c r="AM26" s="6"/>
    </row>
    <row r="27" spans="1:58" ht="5.0999999999999996" customHeight="1" x14ac:dyDescent="0.25">
      <c r="A27" s="17"/>
      <c r="B27" s="23"/>
      <c r="C27" s="17"/>
      <c r="D27" s="17"/>
      <c r="E27" s="17"/>
      <c r="F27" s="17"/>
      <c r="G27" s="17"/>
      <c r="H27" s="17"/>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58" ht="18" customHeight="1" x14ac:dyDescent="0.25">
      <c r="A28" s="17"/>
      <c r="B28" s="7" t="s">
        <v>17</v>
      </c>
      <c r="C28" s="17"/>
      <c r="D28" s="17"/>
      <c r="E28" s="17"/>
      <c r="F28" s="17"/>
      <c r="G28" s="17"/>
      <c r="H28" s="17"/>
      <c r="I28" s="83" t="str">
        <f>IF($I$8="","",VLOOKUP($I$8,#REF!,10,0))</f>
        <v/>
      </c>
      <c r="J28" s="85"/>
      <c r="N28" s="5" t="s">
        <v>129</v>
      </c>
      <c r="Q28" s="7" t="s">
        <v>18</v>
      </c>
      <c r="T28" s="17" t="s">
        <v>6</v>
      </c>
      <c r="U28" s="6"/>
      <c r="V28" s="6"/>
      <c r="W28" s="17" t="s">
        <v>19</v>
      </c>
      <c r="X28" s="17"/>
      <c r="Y28" s="6"/>
      <c r="Z28" s="17" t="s">
        <v>20</v>
      </c>
      <c r="AB28" s="6"/>
      <c r="AD28" s="17"/>
      <c r="AE28" s="6"/>
      <c r="AG28" s="6"/>
      <c r="AH28" s="6"/>
      <c r="AI28" s="6"/>
      <c r="AJ28" s="6"/>
      <c r="AK28" s="6"/>
      <c r="AL28" s="6"/>
      <c r="AM28" s="6"/>
    </row>
    <row r="29" spans="1:58" ht="5.0999999999999996" customHeight="1" x14ac:dyDescent="0.25">
      <c r="A29" s="17"/>
      <c r="B29" s="23"/>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58" ht="18" customHeight="1" x14ac:dyDescent="0.25">
      <c r="A30" s="17"/>
      <c r="B30" s="17" t="s">
        <v>76</v>
      </c>
      <c r="C30" s="17"/>
      <c r="D30" s="17"/>
      <c r="E30" s="17"/>
      <c r="F30" s="17"/>
      <c r="G30" s="17"/>
      <c r="H30" s="17"/>
      <c r="I30" s="83" t="str">
        <f>IF($I$8="","",VLOOKUP($I$8,#REF!,11,0))</f>
        <v/>
      </c>
      <c r="J30" s="84"/>
      <c r="K30" s="84"/>
      <c r="L30" s="84"/>
      <c r="M30" s="84"/>
      <c r="N30" s="84"/>
      <c r="O30" s="84"/>
      <c r="P30" s="84"/>
      <c r="Q30" s="84"/>
      <c r="R30" s="84"/>
      <c r="S30" s="84"/>
      <c r="T30" s="84"/>
      <c r="U30" s="85"/>
      <c r="AI30" s="6"/>
      <c r="AJ30" s="6"/>
      <c r="AK30" s="6"/>
      <c r="AL30" s="6"/>
      <c r="AM30" s="6"/>
    </row>
    <row r="31" spans="1:58" ht="5.0999999999999996" customHeight="1" x14ac:dyDescent="0.25">
      <c r="A31" s="17"/>
      <c r="B31" s="23"/>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58" ht="35.1" customHeight="1" x14ac:dyDescent="0.25">
      <c r="A32" s="17"/>
      <c r="B32" s="33" t="s">
        <v>35</v>
      </c>
      <c r="C32" s="17"/>
      <c r="D32" s="17"/>
      <c r="E32" s="17"/>
      <c r="F32" s="17"/>
      <c r="G32" s="17"/>
      <c r="H32" s="17"/>
      <c r="I32" s="86" t="str">
        <f>IF($I$8="","",VLOOKUP($I$8,#REF!,12,0))</f>
        <v/>
      </c>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row>
    <row r="33" spans="1:39" ht="15" customHeight="1" x14ac:dyDescent="0.25">
      <c r="A33" s="17"/>
      <c r="B33" s="23"/>
      <c r="C33" s="17"/>
      <c r="D33" s="17"/>
      <c r="E33" s="17"/>
      <c r="F33" s="17"/>
      <c r="G33" s="17"/>
      <c r="H33" s="17"/>
      <c r="I33" s="82"/>
      <c r="J33" s="82"/>
      <c r="K33" s="82"/>
      <c r="L33" s="82"/>
      <c r="M33" s="82"/>
      <c r="N33" s="82"/>
      <c r="O33" s="82"/>
      <c r="P33" s="82"/>
      <c r="Q33" s="82"/>
      <c r="R33" s="82"/>
      <c r="S33" s="82"/>
      <c r="T33" s="82"/>
      <c r="U33" s="82"/>
      <c r="V33" s="82"/>
      <c r="W33" s="82"/>
      <c r="X33" s="82"/>
      <c r="Y33" s="82"/>
      <c r="Z33" s="17"/>
      <c r="AA33" s="82"/>
      <c r="AB33" s="82"/>
      <c r="AC33" s="82"/>
      <c r="AD33" s="82"/>
      <c r="AE33" s="82"/>
      <c r="AF33" s="17"/>
      <c r="AG33" s="17"/>
      <c r="AH33" s="17"/>
      <c r="AI33" s="17"/>
      <c r="AJ33" s="17"/>
      <c r="AK33" s="17"/>
      <c r="AL33" s="17"/>
      <c r="AM33" s="17"/>
    </row>
    <row r="34" spans="1:39" ht="15.75" customHeight="1" x14ac:dyDescent="0.25">
      <c r="A34" s="17"/>
      <c r="B34" s="24" t="s">
        <v>27</v>
      </c>
      <c r="C34" s="24" t="s">
        <v>50</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6"/>
      <c r="AJ34" s="6"/>
      <c r="AK34" s="6"/>
      <c r="AL34" s="6"/>
      <c r="AM34" s="6"/>
    </row>
    <row r="35" spans="1:39" ht="3.95" customHeight="1" x14ac:dyDescent="0.25">
      <c r="A35" s="17"/>
      <c r="B35" s="23"/>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15.75" customHeight="1" x14ac:dyDescent="0.25">
      <c r="A36" s="17"/>
      <c r="B36" s="17"/>
      <c r="C36" s="25" t="s">
        <v>11</v>
      </c>
      <c r="D36" s="41" t="s">
        <v>107</v>
      </c>
      <c r="E36" s="17"/>
      <c r="F36" s="17"/>
      <c r="G36" s="17"/>
      <c r="H36" s="17"/>
      <c r="I36" s="17"/>
      <c r="J36" s="17"/>
      <c r="K36" s="17"/>
      <c r="L36" s="17"/>
      <c r="M36" s="17"/>
      <c r="N36" s="17" t="s">
        <v>78</v>
      </c>
      <c r="O36" s="17"/>
      <c r="P36" s="17"/>
      <c r="Q36" s="87" t="str">
        <f>IF($I$8="","",VLOOKUP($I$8,#REF!,13,0))</f>
        <v/>
      </c>
      <c r="R36" s="88"/>
      <c r="S36" s="88"/>
      <c r="T36" s="88"/>
      <c r="U36" s="88"/>
      <c r="V36" s="88"/>
      <c r="W36" s="88"/>
      <c r="X36" s="88"/>
      <c r="Y36" s="89"/>
      <c r="AA36" s="17" t="s">
        <v>79</v>
      </c>
      <c r="AB36" s="17"/>
      <c r="AD36" s="93" t="str">
        <f>IF($I$8="","",VLOOKUP($I$8,#REF!,14,0))</f>
        <v/>
      </c>
      <c r="AE36" s="94"/>
      <c r="AF36" s="94"/>
      <c r="AG36" s="95"/>
      <c r="AH36" s="17"/>
      <c r="AI36" s="37" t="str">
        <f>IF($I$8="","",IF(VLOOKUP($I$8,#REF!,16,0)="Terlampir","√",""))</f>
        <v/>
      </c>
      <c r="AJ36" s="7" t="s">
        <v>77</v>
      </c>
      <c r="AK36" s="17"/>
      <c r="AL36" s="17"/>
      <c r="AM36" s="17"/>
    </row>
    <row r="37" spans="1:39" ht="3.95" customHeight="1" x14ac:dyDescent="0.25">
      <c r="A37" s="17"/>
      <c r="B37" s="17"/>
      <c r="C37" s="25"/>
      <c r="D37" s="17"/>
      <c r="E37" s="17"/>
      <c r="F37" s="17"/>
      <c r="G37" s="17"/>
      <c r="H37" s="17"/>
      <c r="I37" s="17"/>
      <c r="J37" s="17"/>
      <c r="K37" s="17"/>
      <c r="L37" s="17"/>
      <c r="M37" s="17"/>
      <c r="N37" s="17"/>
      <c r="O37" s="17"/>
      <c r="R37" s="6"/>
      <c r="S37" s="7"/>
      <c r="T37" s="17"/>
      <c r="U37" s="17"/>
      <c r="V37" s="17"/>
      <c r="W37" s="17"/>
      <c r="X37" s="17"/>
      <c r="Y37" s="17"/>
      <c r="Z37" s="17"/>
      <c r="AA37" s="17"/>
      <c r="AB37" s="17"/>
      <c r="AF37" s="17"/>
      <c r="AG37" s="17"/>
      <c r="AH37" s="17"/>
      <c r="AI37" s="17"/>
      <c r="AJ37" s="17"/>
      <c r="AK37" s="17"/>
      <c r="AL37" s="17"/>
      <c r="AM37" s="17"/>
    </row>
    <row r="38" spans="1:39" ht="15.75" customHeight="1" x14ac:dyDescent="0.25">
      <c r="A38" s="17"/>
      <c r="B38" s="17"/>
      <c r="C38" s="25" t="s">
        <v>13</v>
      </c>
      <c r="D38" s="17" t="s">
        <v>55</v>
      </c>
      <c r="E38" s="17"/>
      <c r="F38" s="17"/>
      <c r="G38" s="17"/>
      <c r="H38" s="17"/>
      <c r="I38" s="17"/>
      <c r="J38" s="17"/>
      <c r="K38" s="17"/>
      <c r="L38" s="17"/>
      <c r="M38" s="17"/>
      <c r="N38" s="17" t="s">
        <v>78</v>
      </c>
      <c r="O38" s="17"/>
      <c r="P38" s="17"/>
      <c r="Q38" s="87" t="str">
        <f>IF($I$8="","",VLOOKUP($I$8,#REF!,17,0))</f>
        <v/>
      </c>
      <c r="R38" s="88"/>
      <c r="S38" s="88"/>
      <c r="T38" s="88"/>
      <c r="U38" s="88"/>
      <c r="V38" s="88"/>
      <c r="W38" s="88"/>
      <c r="X38" s="88"/>
      <c r="Y38" s="89"/>
      <c r="AA38" s="17" t="s">
        <v>79</v>
      </c>
      <c r="AB38" s="17"/>
      <c r="AD38" s="96" t="str">
        <f>IF($I$8="","",VLOOKUP($I$8,#REF!,18,0))</f>
        <v/>
      </c>
      <c r="AE38" s="96"/>
      <c r="AF38" s="96"/>
      <c r="AG38" s="96"/>
      <c r="AH38" s="17"/>
      <c r="AI38" s="37" t="str">
        <f>IF($I$8="","",IF(VLOOKUP($I$8,#REF!,20,0)="Terlampir","√",""))</f>
        <v/>
      </c>
      <c r="AJ38" s="7" t="s">
        <v>77</v>
      </c>
      <c r="AK38" s="17"/>
      <c r="AL38" s="17"/>
      <c r="AM38" s="17"/>
    </row>
    <row r="39" spans="1:39" ht="3.95" customHeight="1" x14ac:dyDescent="0.25">
      <c r="A39" s="17"/>
      <c r="B39" s="17"/>
      <c r="C39" s="25"/>
      <c r="D39" s="17"/>
      <c r="E39" s="17"/>
      <c r="F39" s="17"/>
      <c r="G39" s="17"/>
      <c r="H39" s="17"/>
      <c r="I39" s="17"/>
      <c r="J39" s="17"/>
      <c r="K39" s="17"/>
      <c r="L39" s="17"/>
      <c r="M39" s="17"/>
      <c r="N39" s="17"/>
      <c r="O39" s="17"/>
      <c r="R39" s="6"/>
      <c r="S39" s="7"/>
      <c r="T39" s="17"/>
      <c r="U39" s="17"/>
      <c r="V39" s="17"/>
      <c r="W39" s="17"/>
      <c r="X39" s="17"/>
      <c r="Y39" s="17"/>
      <c r="Z39" s="17"/>
      <c r="AA39" s="17"/>
      <c r="AB39" s="17"/>
      <c r="AC39" s="17"/>
      <c r="AD39" s="17"/>
      <c r="AE39" s="17"/>
      <c r="AF39" s="17"/>
      <c r="AG39" s="17"/>
      <c r="AH39" s="17"/>
      <c r="AI39" s="17"/>
      <c r="AJ39" s="17"/>
      <c r="AK39" s="17"/>
      <c r="AL39" s="17"/>
      <c r="AM39" s="17"/>
    </row>
    <row r="40" spans="1:39" ht="15.75" customHeight="1" x14ac:dyDescent="0.25">
      <c r="A40" s="17"/>
      <c r="B40" s="17"/>
      <c r="C40" s="25" t="s">
        <v>15</v>
      </c>
      <c r="D40" s="17" t="s">
        <v>56</v>
      </c>
      <c r="E40" s="17"/>
      <c r="F40" s="17"/>
      <c r="G40" s="17"/>
      <c r="H40" s="17"/>
      <c r="I40" s="17"/>
      <c r="J40" s="17"/>
      <c r="K40" s="17"/>
      <c r="L40" s="17"/>
      <c r="M40" s="17"/>
      <c r="N40" s="17"/>
      <c r="O40" s="17"/>
      <c r="T40" s="17"/>
      <c r="U40" s="17"/>
      <c r="V40" s="17"/>
      <c r="W40" s="17"/>
      <c r="X40" s="17"/>
      <c r="Y40" s="17"/>
      <c r="Z40" s="17"/>
      <c r="AA40" s="17"/>
      <c r="AB40" s="17"/>
      <c r="AC40" s="17"/>
      <c r="AD40" s="17"/>
      <c r="AE40" s="17"/>
      <c r="AF40" s="17"/>
      <c r="AG40" s="17"/>
      <c r="AH40" s="17"/>
      <c r="AI40" s="17"/>
      <c r="AJ40" s="17"/>
      <c r="AK40" s="17"/>
      <c r="AL40" s="17"/>
      <c r="AM40" s="17"/>
    </row>
    <row r="41" spans="1:39" ht="3.95" customHeight="1" x14ac:dyDescent="0.25">
      <c r="A41" s="17"/>
      <c r="B41" s="17"/>
      <c r="C41" s="25"/>
      <c r="D41" s="17"/>
      <c r="E41" s="17"/>
      <c r="F41" s="17"/>
      <c r="G41" s="17"/>
      <c r="H41" s="17"/>
      <c r="I41" s="17"/>
      <c r="J41" s="17"/>
      <c r="K41" s="17"/>
      <c r="L41" s="17"/>
      <c r="M41" s="17"/>
      <c r="N41" s="17"/>
      <c r="O41" s="17"/>
      <c r="P41" s="6"/>
      <c r="Q41" s="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5.75" customHeight="1" x14ac:dyDescent="0.25">
      <c r="A42" s="17"/>
      <c r="B42" s="17"/>
      <c r="C42" s="25"/>
      <c r="D42" s="17" t="s">
        <v>24</v>
      </c>
      <c r="E42" s="17" t="s">
        <v>87</v>
      </c>
      <c r="F42" s="17"/>
      <c r="G42" s="17"/>
      <c r="H42" s="17"/>
      <c r="I42" s="17"/>
      <c r="J42" s="17"/>
      <c r="K42" s="17"/>
      <c r="L42" s="17"/>
      <c r="M42" s="17"/>
      <c r="N42" s="37" t="str">
        <f>IF($I$8="","",IF(VLOOKUP($I$8,#REF!,21,0)="Sedang CDT","√",""))</f>
        <v/>
      </c>
      <c r="O42" s="17" t="s">
        <v>72</v>
      </c>
      <c r="P42" s="6"/>
      <c r="Q42" s="7"/>
      <c r="T42" s="17"/>
      <c r="U42" s="17"/>
      <c r="V42" s="37" t="str">
        <f>IF($I$8="","",IF(VLOOKUP($I$8,#REF!,21,0)="Tidak","√",""))</f>
        <v/>
      </c>
      <c r="W42" s="17" t="s">
        <v>80</v>
      </c>
      <c r="X42" s="17"/>
      <c r="AC42" s="17"/>
      <c r="AD42" s="17"/>
      <c r="AE42" s="35"/>
      <c r="AF42" s="35"/>
      <c r="AG42" s="35"/>
      <c r="AH42" s="35"/>
      <c r="AI42" s="35"/>
      <c r="AJ42" s="35"/>
      <c r="AK42" s="35"/>
      <c r="AL42" s="35"/>
      <c r="AM42" s="35"/>
    </row>
    <row r="43" spans="1:39" ht="3.95" customHeight="1" x14ac:dyDescent="0.25">
      <c r="A43" s="17"/>
      <c r="B43" s="17"/>
      <c r="C43" s="25"/>
      <c r="D43" s="17"/>
      <c r="E43" s="17"/>
      <c r="F43" s="17"/>
      <c r="G43" s="17"/>
      <c r="H43" s="17"/>
      <c r="I43" s="17"/>
      <c r="J43" s="17"/>
      <c r="K43" s="17"/>
      <c r="L43" s="17"/>
      <c r="M43" s="17"/>
      <c r="P43" s="6"/>
      <c r="Q43" s="7"/>
      <c r="S43" s="17"/>
      <c r="T43" s="17"/>
      <c r="U43" s="17"/>
      <c r="V43" s="17"/>
      <c r="W43" s="17"/>
      <c r="X43" s="17"/>
      <c r="AC43" s="17"/>
      <c r="AD43" s="17"/>
      <c r="AE43" s="6"/>
      <c r="AF43" s="6"/>
      <c r="AG43" s="6"/>
      <c r="AH43" s="6"/>
      <c r="AI43" s="6"/>
      <c r="AJ43" s="6"/>
      <c r="AK43" s="6"/>
      <c r="AL43" s="6"/>
      <c r="AM43" s="6"/>
    </row>
    <row r="44" spans="1:39" ht="15.75" customHeight="1" x14ac:dyDescent="0.25">
      <c r="A44" s="17"/>
      <c r="B44" s="17"/>
      <c r="C44" s="25"/>
      <c r="D44" s="17" t="s">
        <v>25</v>
      </c>
      <c r="E44" s="17" t="s">
        <v>88</v>
      </c>
      <c r="F44" s="17"/>
      <c r="G44" s="17"/>
      <c r="H44" s="17"/>
      <c r="I44" s="17"/>
      <c r="J44" s="17"/>
      <c r="K44" s="17"/>
      <c r="L44" s="17"/>
      <c r="M44" s="17"/>
      <c r="N44" s="37" t="str">
        <f>IF($I$8="","",IF(VLOOKUP($I$8,#REF!,22,0)="Proses sanksi","√",""))</f>
        <v/>
      </c>
      <c r="O44" s="17" t="s">
        <v>91</v>
      </c>
      <c r="P44" s="6"/>
      <c r="Q44" s="7"/>
      <c r="T44" s="17"/>
      <c r="U44" s="17"/>
      <c r="V44" s="37" t="str">
        <f>IF($I$8="","",IF(VLOOKUP($I$8,#REF!,22,0)="Tidak","√",""))</f>
        <v/>
      </c>
      <c r="W44" s="17" t="s">
        <v>80</v>
      </c>
      <c r="X44" s="17"/>
      <c r="AC44" s="17"/>
      <c r="AD44" s="17"/>
      <c r="AE44" s="47" t="str">
        <f>IF($I$8="","",VLOOKUP($I$8,#REF!,24,0))</f>
        <v/>
      </c>
      <c r="AF44" s="47"/>
      <c r="AG44" s="47"/>
      <c r="AH44" s="47"/>
      <c r="AI44" s="6"/>
      <c r="AJ44" s="6"/>
      <c r="AK44" s="6"/>
      <c r="AL44" s="6"/>
      <c r="AM44" s="6"/>
    </row>
    <row r="45" spans="1:39" ht="3.95" customHeight="1" x14ac:dyDescent="0.25">
      <c r="A45" s="17"/>
      <c r="B45" s="17"/>
      <c r="C45" s="25"/>
      <c r="D45" s="17"/>
      <c r="E45" s="17"/>
      <c r="F45" s="17"/>
      <c r="G45" s="17"/>
      <c r="H45" s="17"/>
      <c r="I45" s="17"/>
      <c r="J45" s="17"/>
      <c r="K45" s="17"/>
      <c r="L45" s="17"/>
      <c r="M45" s="17"/>
      <c r="P45" s="6"/>
      <c r="Q45" s="7"/>
      <c r="S45" s="17"/>
      <c r="T45" s="17"/>
      <c r="U45" s="17"/>
      <c r="V45" s="17"/>
      <c r="W45" s="17"/>
      <c r="X45" s="17"/>
      <c r="AC45" s="17"/>
      <c r="AD45" s="17"/>
      <c r="AE45" s="17"/>
      <c r="AF45" s="17"/>
      <c r="AG45" s="17"/>
      <c r="AH45" s="17"/>
      <c r="AI45" s="17"/>
      <c r="AJ45" s="17"/>
      <c r="AK45" s="17"/>
      <c r="AL45" s="17"/>
      <c r="AM45" s="17"/>
    </row>
    <row r="46" spans="1:39" ht="15.75" customHeight="1" x14ac:dyDescent="0.25">
      <c r="A46" s="17"/>
      <c r="B46" s="17"/>
      <c r="C46" s="25"/>
      <c r="D46" s="17" t="s">
        <v>26</v>
      </c>
      <c r="E46" s="17" t="s">
        <v>89</v>
      </c>
      <c r="F46" s="17"/>
      <c r="G46" s="17"/>
      <c r="H46" s="17"/>
      <c r="I46" s="17"/>
      <c r="J46" s="17"/>
      <c r="K46" s="17"/>
      <c r="L46" s="17"/>
      <c r="M46" s="17"/>
      <c r="N46" s="37" t="str">
        <f>IF($I$8="","",IF(VLOOKUP($I$8,#REF!,23,0)="Proses PHK","√",""))</f>
        <v/>
      </c>
      <c r="O46" s="17" t="s">
        <v>90</v>
      </c>
      <c r="P46" s="6"/>
      <c r="Q46" s="7"/>
      <c r="T46" s="17"/>
      <c r="U46" s="17"/>
      <c r="V46" s="37" t="str">
        <f>IF($I$8="","",IF(VLOOKUP($I$8,#REF!,23,0)="Tidak","√",""))</f>
        <v/>
      </c>
      <c r="W46" s="17" t="s">
        <v>80</v>
      </c>
      <c r="X46" s="17"/>
      <c r="AC46" s="17"/>
      <c r="AD46" s="17"/>
      <c r="AE46" s="17"/>
      <c r="AF46" s="17"/>
      <c r="AG46" s="17"/>
      <c r="AH46" s="17"/>
      <c r="AI46" s="17"/>
      <c r="AJ46" s="17"/>
      <c r="AK46" s="17"/>
      <c r="AL46" s="17"/>
      <c r="AM46" s="17"/>
    </row>
    <row r="47" spans="1:39" ht="3.95" customHeight="1" x14ac:dyDescent="0.25">
      <c r="A47" s="17"/>
      <c r="B47" s="17"/>
      <c r="C47" s="25"/>
      <c r="D47" s="17"/>
      <c r="E47" s="17"/>
      <c r="F47" s="17"/>
      <c r="G47" s="17"/>
      <c r="H47" s="17"/>
      <c r="I47" s="17"/>
      <c r="J47" s="17"/>
      <c r="K47" s="17"/>
      <c r="L47" s="17"/>
      <c r="M47" s="17"/>
      <c r="N47" s="17"/>
      <c r="O47" s="17"/>
      <c r="P47" s="6"/>
      <c r="Q47" s="7"/>
      <c r="R47" s="17"/>
      <c r="S47" s="17"/>
      <c r="T47" s="17"/>
      <c r="U47" s="17"/>
      <c r="V47" s="17"/>
      <c r="W47" s="17"/>
      <c r="X47" s="17"/>
      <c r="Y47" s="17"/>
      <c r="Z47" s="17"/>
      <c r="AA47" s="17"/>
      <c r="AB47" s="17"/>
      <c r="AC47" s="17"/>
      <c r="AD47" s="17"/>
      <c r="AE47" s="17"/>
      <c r="AF47" s="17"/>
      <c r="AG47" s="17"/>
      <c r="AH47" s="17"/>
      <c r="AI47" s="17"/>
      <c r="AJ47" s="17"/>
      <c r="AK47" s="17"/>
      <c r="AL47" s="17"/>
      <c r="AM47" s="17"/>
    </row>
    <row r="48" spans="1:39" ht="15.75" customHeight="1" x14ac:dyDescent="0.25">
      <c r="A48" s="45"/>
      <c r="B48" s="45"/>
      <c r="C48" s="25"/>
      <c r="D48" s="45" t="s">
        <v>117</v>
      </c>
      <c r="E48" s="45"/>
      <c r="F48" s="45"/>
      <c r="H48" s="55" t="str">
        <f>IF($I$8="","",VLOOKUP($I$8,#REF!,27,0))</f>
        <v/>
      </c>
      <c r="I48" s="55"/>
      <c r="J48" s="55"/>
      <c r="K48" s="55"/>
      <c r="L48" s="55"/>
      <c r="M48" s="55"/>
      <c r="N48" s="55"/>
      <c r="O48" s="55"/>
      <c r="P48" s="55"/>
      <c r="Q48" s="55"/>
      <c r="S48" s="45" t="s">
        <v>115</v>
      </c>
      <c r="W48" s="65" t="str">
        <f>IF($I$8="","",VLOOKUP($I$8,#REF!,28,0))</f>
        <v/>
      </c>
      <c r="X48" s="65"/>
      <c r="Y48" s="65"/>
      <c r="Z48" s="65"/>
      <c r="AA48" s="65"/>
      <c r="AB48" s="45"/>
      <c r="AC48" s="36"/>
      <c r="AD48" s="7" t="s">
        <v>82</v>
      </c>
      <c r="AE48" s="45"/>
      <c r="AF48" s="45"/>
      <c r="AG48" s="45"/>
      <c r="AH48" s="45"/>
      <c r="AI48" s="45"/>
      <c r="AJ48" s="45"/>
      <c r="AK48" s="45"/>
      <c r="AL48" s="45"/>
      <c r="AM48" s="45"/>
    </row>
    <row r="49" spans="1:42" ht="15.75" customHeight="1" x14ac:dyDescent="0.25">
      <c r="A49" s="17"/>
      <c r="B49" s="17"/>
      <c r="C49" s="25"/>
      <c r="D49" s="17"/>
      <c r="E49" s="17"/>
      <c r="F49" s="17"/>
      <c r="G49" s="17"/>
      <c r="H49" s="17"/>
      <c r="I49" s="17"/>
      <c r="J49" s="17"/>
      <c r="K49" s="17"/>
      <c r="L49" s="17"/>
      <c r="M49" s="17"/>
      <c r="N49" s="17"/>
      <c r="O49" s="17"/>
      <c r="P49" s="6"/>
      <c r="Q49" s="7"/>
      <c r="R49" s="17"/>
      <c r="S49" s="17"/>
      <c r="T49" s="17"/>
      <c r="U49" s="17"/>
      <c r="V49" s="17"/>
      <c r="W49" s="17"/>
      <c r="X49" s="17"/>
      <c r="Y49" s="17"/>
      <c r="Z49" s="17"/>
      <c r="AA49" s="17"/>
      <c r="AB49" s="17"/>
      <c r="AC49" s="17"/>
      <c r="AD49" s="45" t="s">
        <v>83</v>
      </c>
      <c r="AE49" s="17"/>
      <c r="AF49" s="17"/>
      <c r="AG49" s="17"/>
      <c r="AH49" s="17"/>
      <c r="AI49" s="17"/>
      <c r="AJ49" s="17"/>
      <c r="AK49" s="17"/>
      <c r="AL49" s="17"/>
      <c r="AM49" s="17"/>
    </row>
    <row r="50" spans="1:42" ht="15.75" customHeight="1" x14ac:dyDescent="0.25">
      <c r="A50" s="17"/>
      <c r="B50" s="17"/>
      <c r="C50" s="25" t="s">
        <v>16</v>
      </c>
      <c r="D50" s="46" t="s">
        <v>118</v>
      </c>
      <c r="E50" s="17"/>
      <c r="F50" s="17"/>
      <c r="G50" s="17"/>
      <c r="H50" s="17"/>
      <c r="I50" s="17"/>
      <c r="J50" s="17"/>
      <c r="K50" s="17"/>
      <c r="L50" s="17"/>
      <c r="M50" s="17"/>
      <c r="N50" s="37" t="str">
        <f>IF($I$8="","",IF(VLOOKUP($I$8,#REF!,25,0)="Diisi","√",""))</f>
        <v/>
      </c>
      <c r="O50" s="7" t="s">
        <v>131</v>
      </c>
      <c r="P50" s="6"/>
      <c r="Q50" s="7"/>
      <c r="T50" s="17"/>
      <c r="U50" s="17"/>
      <c r="V50" s="17"/>
      <c r="W50" s="17"/>
      <c r="X50" s="17"/>
      <c r="Y50" s="17"/>
      <c r="Z50" s="17"/>
      <c r="AA50" s="17"/>
      <c r="AB50" s="17"/>
      <c r="AC50" s="17"/>
      <c r="AD50" s="17"/>
      <c r="AE50" s="17"/>
      <c r="AF50" s="17"/>
      <c r="AG50" s="17"/>
      <c r="AH50" s="17"/>
      <c r="AI50" s="17"/>
      <c r="AJ50" s="17"/>
      <c r="AK50" s="17"/>
      <c r="AL50" s="17"/>
      <c r="AM50" s="17"/>
    </row>
    <row r="51" spans="1:42" ht="3.95" customHeight="1" x14ac:dyDescent="0.25">
      <c r="A51" s="17"/>
      <c r="B51" s="17"/>
      <c r="C51" s="25"/>
      <c r="D51" s="17"/>
      <c r="E51" s="17"/>
      <c r="F51" s="17"/>
      <c r="G51" s="17"/>
      <c r="H51" s="17"/>
      <c r="I51" s="17"/>
      <c r="J51" s="17"/>
      <c r="K51" s="17"/>
      <c r="L51" s="17"/>
      <c r="M51" s="17"/>
      <c r="N51" s="17"/>
      <c r="O51" s="17"/>
      <c r="P51" s="6"/>
      <c r="Q51" s="7"/>
      <c r="T51" s="17"/>
      <c r="U51" s="17"/>
      <c r="V51" s="17"/>
      <c r="W51" s="17"/>
      <c r="X51" s="17"/>
      <c r="Y51" s="17"/>
      <c r="Z51" s="17"/>
      <c r="AA51" s="17"/>
      <c r="AB51" s="17"/>
      <c r="AC51" s="17"/>
      <c r="AD51" s="17"/>
      <c r="AE51" s="17"/>
      <c r="AF51" s="17"/>
      <c r="AG51" s="17"/>
      <c r="AH51" s="17"/>
      <c r="AI51" s="17"/>
      <c r="AJ51" s="17"/>
      <c r="AK51" s="17"/>
      <c r="AL51" s="17"/>
      <c r="AM51" s="17"/>
    </row>
    <row r="52" spans="1:42" ht="15.75" customHeight="1" x14ac:dyDescent="0.25">
      <c r="A52" s="17"/>
      <c r="B52" s="17"/>
      <c r="C52" s="25" t="s">
        <v>21</v>
      </c>
      <c r="D52" s="17" t="s">
        <v>58</v>
      </c>
      <c r="E52" s="17"/>
      <c r="F52" s="17"/>
      <c r="G52" s="17"/>
      <c r="H52" s="17"/>
      <c r="I52" s="17"/>
      <c r="J52" s="17"/>
      <c r="K52" s="17"/>
      <c r="L52" s="17"/>
      <c r="M52" s="17"/>
      <c r="N52" s="37" t="str">
        <f>IF($I$8="","",IF(VLOOKUP($I$8,#REF!,26,0)="Terlampir","√",""))</f>
        <v/>
      </c>
      <c r="O52" s="7" t="s">
        <v>68</v>
      </c>
      <c r="P52" s="6"/>
      <c r="Q52" s="7"/>
      <c r="T52" s="17"/>
      <c r="U52" s="17"/>
      <c r="V52" s="17"/>
      <c r="W52" s="17"/>
      <c r="X52" s="17"/>
      <c r="Y52" s="17"/>
      <c r="Z52" s="17"/>
      <c r="AA52" s="17"/>
      <c r="AB52" s="17"/>
      <c r="AC52" s="17"/>
      <c r="AD52" s="17"/>
      <c r="AE52" s="17"/>
      <c r="AF52" s="17"/>
      <c r="AG52" s="17"/>
      <c r="AH52" s="17"/>
      <c r="AI52" s="17"/>
      <c r="AJ52" s="17"/>
      <c r="AK52" s="17"/>
      <c r="AL52" s="17"/>
      <c r="AM52" s="17"/>
    </row>
    <row r="53" spans="1:42" ht="15" customHeight="1" x14ac:dyDescent="0.25">
      <c r="A53" s="17"/>
      <c r="B53" s="17"/>
      <c r="C53" s="17"/>
      <c r="D53" s="17"/>
      <c r="E53" s="17"/>
      <c r="F53" s="17"/>
      <c r="G53" s="17"/>
      <c r="H53" s="17"/>
      <c r="I53" s="17"/>
      <c r="J53" s="17"/>
      <c r="K53" s="17"/>
      <c r="L53" s="17"/>
      <c r="M53" s="17"/>
      <c r="N53" s="17"/>
      <c r="O53" s="17"/>
      <c r="P53" s="6"/>
      <c r="Q53" s="7"/>
      <c r="R53" s="17"/>
      <c r="S53" s="17"/>
      <c r="T53" s="17"/>
      <c r="U53" s="17"/>
      <c r="V53" s="17"/>
      <c r="W53" s="17"/>
      <c r="X53" s="17"/>
      <c r="Y53" s="17"/>
      <c r="Z53" s="17"/>
      <c r="AA53" s="17"/>
      <c r="AB53" s="17"/>
      <c r="AC53" s="17"/>
      <c r="AD53" s="17"/>
      <c r="AE53" s="17"/>
      <c r="AF53" s="17"/>
      <c r="AG53" s="17"/>
      <c r="AH53" s="17"/>
      <c r="AI53" s="17"/>
      <c r="AJ53" s="17"/>
      <c r="AK53" s="17"/>
      <c r="AL53" s="17"/>
      <c r="AM53" s="17"/>
    </row>
    <row r="54" spans="1:42" ht="15.75" customHeight="1" x14ac:dyDescent="0.25">
      <c r="A54" s="17"/>
      <c r="B54" s="24" t="s">
        <v>4</v>
      </c>
      <c r="C54" s="24" t="s">
        <v>57</v>
      </c>
      <c r="D54" s="17"/>
      <c r="E54" s="17"/>
      <c r="F54" s="17"/>
      <c r="G54" s="17"/>
      <c r="H54" s="17"/>
      <c r="I54" s="17"/>
      <c r="J54" s="17"/>
      <c r="K54" s="17"/>
      <c r="L54" s="17"/>
      <c r="M54" s="17"/>
      <c r="N54" s="17"/>
      <c r="P54" s="6"/>
      <c r="Q54" s="7"/>
      <c r="R54" s="17"/>
      <c r="S54" s="17"/>
      <c r="U54" s="17"/>
      <c r="V54" s="17"/>
      <c r="W54" s="17"/>
      <c r="X54" s="17"/>
      <c r="Y54" s="17"/>
      <c r="Z54" s="17"/>
      <c r="AA54" s="17"/>
      <c r="AB54" s="17"/>
      <c r="AC54" s="17"/>
      <c r="AD54" s="17"/>
      <c r="AE54" s="17"/>
      <c r="AF54" s="17"/>
      <c r="AG54" s="17"/>
      <c r="AH54" s="17"/>
      <c r="AI54" s="17"/>
      <c r="AJ54" s="17"/>
      <c r="AK54" s="17"/>
      <c r="AL54" s="17"/>
      <c r="AM54" s="17"/>
    </row>
    <row r="55" spans="1:42" ht="3.95" customHeight="1" x14ac:dyDescent="0.25">
      <c r="A55" s="17"/>
      <c r="B55" s="17"/>
      <c r="C55" s="17"/>
      <c r="D55" s="17"/>
      <c r="E55" s="17"/>
      <c r="F55" s="17"/>
      <c r="G55" s="17"/>
      <c r="H55" s="17"/>
      <c r="I55" s="17"/>
      <c r="J55" s="17"/>
      <c r="K55" s="17"/>
      <c r="L55" s="17"/>
      <c r="M55" s="17"/>
      <c r="N55" s="17"/>
      <c r="O55" s="17"/>
      <c r="P55" s="6"/>
      <c r="Q55" s="7"/>
      <c r="R55" s="17"/>
      <c r="S55" s="17"/>
      <c r="T55" s="17"/>
      <c r="U55" s="17"/>
      <c r="V55" s="17"/>
      <c r="W55" s="17"/>
      <c r="X55" s="17"/>
      <c r="Y55" s="17"/>
      <c r="Z55" s="17"/>
      <c r="AA55" s="17"/>
      <c r="AB55" s="17"/>
      <c r="AC55" s="17"/>
      <c r="AD55" s="17"/>
      <c r="AE55" s="17"/>
      <c r="AF55" s="17"/>
      <c r="AG55" s="17"/>
      <c r="AH55" s="17"/>
      <c r="AI55" s="17"/>
      <c r="AJ55" s="17"/>
      <c r="AK55" s="17"/>
      <c r="AL55" s="17"/>
      <c r="AM55" s="17"/>
    </row>
    <row r="56" spans="1:42" ht="15.75" customHeight="1" x14ac:dyDescent="0.25">
      <c r="A56" s="17"/>
      <c r="B56" s="17"/>
      <c r="C56" s="25" t="s">
        <v>11</v>
      </c>
      <c r="D56" s="7" t="s">
        <v>119</v>
      </c>
      <c r="E56" s="7"/>
      <c r="F56" s="7"/>
      <c r="G56" s="7"/>
      <c r="H56" s="7"/>
      <c r="I56" s="17"/>
      <c r="J56" s="17"/>
      <c r="K56" s="17"/>
      <c r="L56" s="17"/>
      <c r="M56" s="17"/>
      <c r="N56" s="17"/>
      <c r="O56" s="17"/>
      <c r="P56" s="6"/>
      <c r="Q56" s="7"/>
      <c r="R56" s="17"/>
      <c r="S56" s="17"/>
      <c r="T56" s="17"/>
      <c r="U56" s="17"/>
      <c r="V56" s="17"/>
      <c r="W56" s="17"/>
      <c r="X56" s="17"/>
      <c r="Y56" s="17"/>
      <c r="Z56" s="17"/>
      <c r="AA56" s="17"/>
      <c r="AB56" s="17"/>
      <c r="AC56" s="17"/>
      <c r="AD56" s="17"/>
      <c r="AE56" s="17"/>
      <c r="AF56" s="17"/>
      <c r="AG56" s="17"/>
      <c r="AH56" s="17"/>
      <c r="AI56" s="17"/>
      <c r="AJ56" s="17"/>
      <c r="AK56" s="17"/>
      <c r="AL56" s="17"/>
      <c r="AM56" s="17"/>
    </row>
    <row r="57" spans="1:42" ht="3.95" customHeight="1" x14ac:dyDescent="0.25">
      <c r="A57" s="17"/>
      <c r="B57" s="17"/>
      <c r="C57" s="25"/>
      <c r="D57" s="17"/>
      <c r="E57" s="17"/>
      <c r="F57" s="17"/>
      <c r="G57" s="17"/>
      <c r="H57" s="17"/>
      <c r="I57" s="17"/>
      <c r="J57" s="17"/>
      <c r="K57" s="17"/>
      <c r="L57" s="17"/>
      <c r="M57" s="17"/>
      <c r="N57" s="17"/>
      <c r="O57" s="17"/>
      <c r="P57" s="6"/>
      <c r="Q57" s="7"/>
      <c r="R57" s="17"/>
      <c r="S57" s="17"/>
      <c r="T57" s="17"/>
      <c r="U57" s="17"/>
      <c r="V57" s="17"/>
      <c r="W57" s="17"/>
      <c r="X57" s="17"/>
      <c r="Y57" s="17"/>
      <c r="Z57" s="17"/>
      <c r="AA57" s="17"/>
      <c r="AB57" s="17"/>
      <c r="AC57" s="17"/>
      <c r="AD57" s="17"/>
      <c r="AE57" s="17"/>
      <c r="AF57" s="17"/>
      <c r="AG57" s="17"/>
      <c r="AH57" s="17"/>
      <c r="AI57" s="17"/>
      <c r="AJ57" s="17"/>
      <c r="AK57" s="17"/>
      <c r="AL57" s="17"/>
      <c r="AM57" s="17"/>
    </row>
    <row r="58" spans="1:42" ht="18" customHeight="1" x14ac:dyDescent="0.25">
      <c r="A58" s="17"/>
      <c r="B58" s="23"/>
      <c r="C58" s="6"/>
      <c r="D58" s="75" t="s">
        <v>36</v>
      </c>
      <c r="E58" s="75"/>
      <c r="F58" s="75" t="s">
        <v>37</v>
      </c>
      <c r="G58" s="75"/>
      <c r="H58" s="75"/>
      <c r="I58" s="75"/>
      <c r="J58" s="75"/>
      <c r="K58" s="75"/>
      <c r="L58" s="75"/>
      <c r="M58" s="75"/>
      <c r="N58" s="75"/>
      <c r="O58" s="75"/>
      <c r="P58" s="75"/>
      <c r="Q58" s="75"/>
      <c r="R58" s="75"/>
      <c r="S58" s="75"/>
      <c r="T58" s="75"/>
      <c r="U58" s="75"/>
      <c r="V58" s="75"/>
      <c r="W58" s="75"/>
      <c r="X58" s="75" t="s">
        <v>38</v>
      </c>
      <c r="Y58" s="75"/>
      <c r="Z58" s="75" t="s">
        <v>39</v>
      </c>
      <c r="AA58" s="75"/>
      <c r="AB58" s="75"/>
      <c r="AC58" s="75"/>
      <c r="AD58" s="75"/>
      <c r="AE58" s="75" t="s">
        <v>153</v>
      </c>
      <c r="AF58" s="75"/>
      <c r="AG58" s="75"/>
      <c r="AH58" s="75"/>
      <c r="AI58" s="75"/>
      <c r="AJ58" s="42"/>
      <c r="AK58" s="42"/>
      <c r="AL58" s="42"/>
      <c r="AM58" s="42"/>
    </row>
    <row r="59" spans="1:42" ht="15" customHeight="1" x14ac:dyDescent="0.25">
      <c r="A59" s="17"/>
      <c r="B59" s="23"/>
      <c r="C59" s="6"/>
      <c r="D59" s="57">
        <v>1</v>
      </c>
      <c r="E59" s="58"/>
      <c r="F59" s="71"/>
      <c r="G59" s="72"/>
      <c r="H59" s="72"/>
      <c r="I59" s="72"/>
      <c r="J59" s="72"/>
      <c r="K59" s="72"/>
      <c r="L59" s="72"/>
      <c r="M59" s="72"/>
      <c r="N59" s="72"/>
      <c r="O59" s="72"/>
      <c r="P59" s="72"/>
      <c r="Q59" s="72"/>
      <c r="R59" s="72"/>
      <c r="S59" s="72"/>
      <c r="T59" s="72"/>
      <c r="U59" s="72"/>
      <c r="V59" s="72"/>
      <c r="W59" s="73"/>
      <c r="X59" s="59"/>
      <c r="Y59" s="60"/>
      <c r="Z59" s="59"/>
      <c r="AA59" s="61"/>
      <c r="AB59" s="61"/>
      <c r="AC59" s="61"/>
      <c r="AD59" s="60"/>
      <c r="AE59" s="74"/>
      <c r="AF59" s="74"/>
      <c r="AG59" s="74"/>
      <c r="AH59" s="74"/>
      <c r="AI59" s="74"/>
      <c r="AJ59" s="35"/>
      <c r="AK59" s="35"/>
      <c r="AL59" s="35"/>
      <c r="AM59" s="35"/>
    </row>
    <row r="60" spans="1:42" ht="15" customHeight="1" x14ac:dyDescent="0.25">
      <c r="A60" s="17"/>
      <c r="B60" s="23"/>
      <c r="C60" s="6"/>
      <c r="D60" s="57">
        <v>2</v>
      </c>
      <c r="E60" s="58"/>
      <c r="F60" s="76"/>
      <c r="G60" s="77"/>
      <c r="H60" s="77"/>
      <c r="I60" s="77"/>
      <c r="J60" s="77"/>
      <c r="K60" s="77"/>
      <c r="L60" s="77"/>
      <c r="M60" s="77"/>
      <c r="N60" s="77"/>
      <c r="O60" s="77"/>
      <c r="P60" s="77"/>
      <c r="Q60" s="77"/>
      <c r="R60" s="77"/>
      <c r="S60" s="77"/>
      <c r="T60" s="77"/>
      <c r="U60" s="77"/>
      <c r="V60" s="77"/>
      <c r="W60" s="78"/>
      <c r="X60" s="59"/>
      <c r="Y60" s="60"/>
      <c r="Z60" s="59"/>
      <c r="AA60" s="61"/>
      <c r="AB60" s="61"/>
      <c r="AC60" s="61"/>
      <c r="AD60" s="60"/>
      <c r="AE60" s="74"/>
      <c r="AF60" s="74"/>
      <c r="AG60" s="74"/>
      <c r="AH60" s="74"/>
      <c r="AI60" s="74"/>
      <c r="AJ60" s="35"/>
      <c r="AK60" s="35"/>
      <c r="AL60" s="35"/>
      <c r="AM60" s="35"/>
    </row>
    <row r="61" spans="1:42" ht="15" customHeight="1" x14ac:dyDescent="0.25">
      <c r="A61" s="17"/>
      <c r="B61" s="23"/>
      <c r="C61" s="6"/>
      <c r="D61" s="57">
        <v>3</v>
      </c>
      <c r="E61" s="58"/>
      <c r="F61" s="76"/>
      <c r="G61" s="77"/>
      <c r="H61" s="77"/>
      <c r="I61" s="77"/>
      <c r="J61" s="77"/>
      <c r="K61" s="77"/>
      <c r="L61" s="77"/>
      <c r="M61" s="77"/>
      <c r="N61" s="77"/>
      <c r="O61" s="77"/>
      <c r="P61" s="77"/>
      <c r="Q61" s="77"/>
      <c r="R61" s="77"/>
      <c r="S61" s="77"/>
      <c r="T61" s="77"/>
      <c r="U61" s="77"/>
      <c r="V61" s="77"/>
      <c r="W61" s="78"/>
      <c r="X61" s="59"/>
      <c r="Y61" s="60"/>
      <c r="Z61" s="59"/>
      <c r="AA61" s="61"/>
      <c r="AB61" s="61"/>
      <c r="AC61" s="61"/>
      <c r="AD61" s="60"/>
      <c r="AE61" s="74"/>
      <c r="AF61" s="74"/>
      <c r="AG61" s="74"/>
      <c r="AH61" s="74"/>
      <c r="AI61" s="74"/>
      <c r="AJ61" s="35"/>
      <c r="AK61" s="35"/>
      <c r="AL61" s="35"/>
      <c r="AM61" s="35"/>
    </row>
    <row r="62" spans="1:42" ht="15" customHeight="1" x14ac:dyDescent="0.25">
      <c r="A62" s="17"/>
      <c r="B62" s="23"/>
      <c r="C62" s="6"/>
      <c r="D62" s="57">
        <v>4</v>
      </c>
      <c r="E62" s="58"/>
      <c r="F62" s="76"/>
      <c r="G62" s="77"/>
      <c r="H62" s="77"/>
      <c r="I62" s="77"/>
      <c r="J62" s="77"/>
      <c r="K62" s="77"/>
      <c r="L62" s="77"/>
      <c r="M62" s="77"/>
      <c r="N62" s="77"/>
      <c r="O62" s="77"/>
      <c r="P62" s="77"/>
      <c r="Q62" s="77"/>
      <c r="R62" s="77"/>
      <c r="S62" s="77"/>
      <c r="T62" s="77"/>
      <c r="U62" s="77"/>
      <c r="V62" s="77"/>
      <c r="W62" s="78"/>
      <c r="X62" s="59"/>
      <c r="Y62" s="60"/>
      <c r="Z62" s="59"/>
      <c r="AA62" s="61"/>
      <c r="AB62" s="61"/>
      <c r="AC62" s="61"/>
      <c r="AD62" s="60"/>
      <c r="AE62" s="74"/>
      <c r="AF62" s="74"/>
      <c r="AG62" s="74"/>
      <c r="AH62" s="74"/>
      <c r="AI62" s="74"/>
      <c r="AJ62" s="35"/>
      <c r="AK62" s="35"/>
      <c r="AL62" s="35"/>
      <c r="AM62" s="35"/>
    </row>
    <row r="63" spans="1:42" ht="3.95" customHeight="1" x14ac:dyDescent="0.25">
      <c r="A63" s="17"/>
      <c r="B63" s="23"/>
      <c r="C63" s="6"/>
      <c r="D63" s="19"/>
      <c r="E63" s="19"/>
      <c r="F63" s="6"/>
      <c r="G63" s="6"/>
      <c r="H63" s="6"/>
      <c r="K63" s="19"/>
      <c r="L63" s="19"/>
      <c r="M63" s="19"/>
      <c r="N63" s="19"/>
      <c r="O63" s="19"/>
      <c r="P63" s="19"/>
      <c r="Q63" s="19"/>
      <c r="R63" s="19"/>
      <c r="S63" s="19"/>
      <c r="T63" s="19"/>
      <c r="U63" s="19"/>
      <c r="V63" s="19"/>
      <c r="W63" s="19"/>
      <c r="X63" s="19"/>
      <c r="Y63" s="19"/>
      <c r="Z63" s="19"/>
      <c r="AA63" s="19"/>
      <c r="AB63" s="19"/>
      <c r="AC63" s="19"/>
      <c r="AD63" s="19"/>
      <c r="AE63" s="19"/>
      <c r="AF63" s="19"/>
      <c r="AG63" s="19"/>
      <c r="AH63" s="21"/>
      <c r="AI63" s="21"/>
      <c r="AJ63" s="21"/>
      <c r="AK63" s="21"/>
      <c r="AL63" s="21"/>
      <c r="AM63" s="21"/>
    </row>
    <row r="64" spans="1:42" ht="15.75" customHeight="1" x14ac:dyDescent="0.25">
      <c r="A64" s="17"/>
      <c r="B64" s="23"/>
      <c r="C64" s="17"/>
      <c r="D64" s="45" t="s">
        <v>117</v>
      </c>
      <c r="E64" s="17"/>
      <c r="F64" s="17"/>
      <c r="H64" s="55" t="str">
        <f>IF($I$8="","",VLOOKUP($I$8,#REF!,27,0))</f>
        <v/>
      </c>
      <c r="I64" s="55"/>
      <c r="J64" s="55"/>
      <c r="K64" s="55"/>
      <c r="L64" s="55"/>
      <c r="M64" s="55"/>
      <c r="N64" s="55"/>
      <c r="O64" s="55"/>
      <c r="P64" s="55"/>
      <c r="Q64" s="55"/>
      <c r="S64" s="45" t="s">
        <v>115</v>
      </c>
      <c r="W64" s="65" t="str">
        <f>IF($I$8="","",VLOOKUP($I$8,#REF!,28,0))</f>
        <v/>
      </c>
      <c r="X64" s="65"/>
      <c r="Y64" s="65"/>
      <c r="Z64" s="65"/>
      <c r="AA64" s="65"/>
      <c r="AC64" s="38" t="str">
        <f>IF($I$8="","",IF(VLOOKUP($I$8,#REF!,30,0)="Terlampir","√",""))</f>
        <v/>
      </c>
      <c r="AD64" s="20" t="s">
        <v>108</v>
      </c>
      <c r="AE64" s="19"/>
      <c r="AF64" s="19"/>
      <c r="AG64" s="19"/>
      <c r="AH64" s="21"/>
      <c r="AI64" s="21"/>
      <c r="AJ64" s="21"/>
      <c r="AK64" s="21"/>
      <c r="AL64" s="21"/>
      <c r="AM64" s="21"/>
      <c r="AP64" s="4"/>
    </row>
    <row r="65" spans="1:39" ht="3.95" customHeight="1" x14ac:dyDescent="0.25">
      <c r="A65" s="17"/>
      <c r="B65" s="23"/>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17"/>
    </row>
    <row r="66" spans="1:39" ht="15.75" customHeight="1" x14ac:dyDescent="0.25">
      <c r="A66" s="41"/>
      <c r="B66" s="23"/>
      <c r="C66" s="25" t="s">
        <v>13</v>
      </c>
      <c r="D66" s="6" t="s">
        <v>120</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41"/>
    </row>
    <row r="67" spans="1:39" ht="3.95" customHeight="1" x14ac:dyDescent="0.25">
      <c r="A67" s="41"/>
      <c r="B67" s="23"/>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41"/>
    </row>
    <row r="68" spans="1:39" ht="15" customHeight="1" x14ac:dyDescent="0.25">
      <c r="A68" s="41"/>
      <c r="B68" s="23"/>
      <c r="C68" s="6"/>
      <c r="D68" s="97" t="s">
        <v>36</v>
      </c>
      <c r="E68" s="99"/>
      <c r="F68" s="97" t="s">
        <v>37</v>
      </c>
      <c r="G68" s="98"/>
      <c r="H68" s="98"/>
      <c r="I68" s="98"/>
      <c r="J68" s="98"/>
      <c r="K68" s="98"/>
      <c r="L68" s="98"/>
      <c r="M68" s="98"/>
      <c r="N68" s="98"/>
      <c r="O68" s="98"/>
      <c r="P68" s="98"/>
      <c r="Q68" s="98"/>
      <c r="R68" s="98"/>
      <c r="S68" s="98"/>
      <c r="T68" s="98"/>
      <c r="U68" s="98"/>
      <c r="V68" s="98"/>
      <c r="W68" s="99"/>
      <c r="X68" s="97" t="s">
        <v>38</v>
      </c>
      <c r="Y68" s="99"/>
      <c r="Z68" s="97" t="s">
        <v>39</v>
      </c>
      <c r="AA68" s="98"/>
      <c r="AB68" s="98"/>
      <c r="AC68" s="98"/>
      <c r="AD68" s="99"/>
      <c r="AE68" s="79" t="s">
        <v>81</v>
      </c>
      <c r="AF68" s="79"/>
      <c r="AG68" s="79"/>
      <c r="AH68" s="79"/>
      <c r="AI68" s="79"/>
      <c r="AJ68" s="79"/>
      <c r="AK68" s="42"/>
      <c r="AL68" s="42"/>
      <c r="AM68" s="42"/>
    </row>
    <row r="69" spans="1:39" ht="15" customHeight="1" x14ac:dyDescent="0.25">
      <c r="A69" s="50"/>
      <c r="B69" s="23"/>
      <c r="C69" s="6"/>
      <c r="D69" s="100"/>
      <c r="E69" s="102"/>
      <c r="F69" s="100"/>
      <c r="G69" s="101"/>
      <c r="H69" s="101"/>
      <c r="I69" s="101"/>
      <c r="J69" s="101"/>
      <c r="K69" s="101"/>
      <c r="L69" s="101"/>
      <c r="M69" s="101"/>
      <c r="N69" s="101"/>
      <c r="O69" s="101"/>
      <c r="P69" s="101"/>
      <c r="Q69" s="101"/>
      <c r="R69" s="101"/>
      <c r="S69" s="101"/>
      <c r="T69" s="101"/>
      <c r="U69" s="101"/>
      <c r="V69" s="101"/>
      <c r="W69" s="102"/>
      <c r="X69" s="100"/>
      <c r="Y69" s="102"/>
      <c r="Z69" s="100"/>
      <c r="AA69" s="101"/>
      <c r="AB69" s="101"/>
      <c r="AC69" s="101"/>
      <c r="AD69" s="102"/>
      <c r="AE69" s="103" t="s">
        <v>7</v>
      </c>
      <c r="AF69" s="104"/>
      <c r="AG69" s="105"/>
      <c r="AH69" s="103" t="s">
        <v>8</v>
      </c>
      <c r="AI69" s="104"/>
      <c r="AJ69" s="105"/>
      <c r="AK69" s="42"/>
      <c r="AL69" s="42"/>
      <c r="AM69" s="42"/>
    </row>
    <row r="70" spans="1:39" ht="15" customHeight="1" x14ac:dyDescent="0.25">
      <c r="A70" s="41"/>
      <c r="B70" s="23"/>
      <c r="C70" s="6"/>
      <c r="D70" s="57">
        <v>1</v>
      </c>
      <c r="E70" s="58"/>
      <c r="F70" s="71"/>
      <c r="G70" s="72"/>
      <c r="H70" s="72"/>
      <c r="I70" s="72"/>
      <c r="J70" s="72"/>
      <c r="K70" s="72"/>
      <c r="L70" s="72"/>
      <c r="M70" s="72"/>
      <c r="N70" s="72"/>
      <c r="O70" s="72"/>
      <c r="P70" s="72"/>
      <c r="Q70" s="72"/>
      <c r="R70" s="72"/>
      <c r="S70" s="72"/>
      <c r="T70" s="72"/>
      <c r="U70" s="72"/>
      <c r="V70" s="72"/>
      <c r="W70" s="73"/>
      <c r="X70" s="59"/>
      <c r="Y70" s="60"/>
      <c r="Z70" s="59"/>
      <c r="AA70" s="61"/>
      <c r="AB70" s="61"/>
      <c r="AC70" s="61"/>
      <c r="AD70" s="60"/>
      <c r="AE70" s="74"/>
      <c r="AF70" s="74"/>
      <c r="AG70" s="74"/>
      <c r="AH70" s="55"/>
      <c r="AI70" s="55"/>
      <c r="AJ70" s="55"/>
      <c r="AK70" s="80"/>
      <c r="AL70" s="80"/>
      <c r="AM70" s="80"/>
    </row>
    <row r="71" spans="1:39" ht="15" customHeight="1" x14ac:dyDescent="0.25">
      <c r="A71" s="41"/>
      <c r="B71" s="23"/>
      <c r="C71" s="6"/>
      <c r="D71" s="57">
        <v>2</v>
      </c>
      <c r="E71" s="58"/>
      <c r="F71" s="76"/>
      <c r="G71" s="77"/>
      <c r="H71" s="77"/>
      <c r="I71" s="77"/>
      <c r="J71" s="77"/>
      <c r="K71" s="77"/>
      <c r="L71" s="77"/>
      <c r="M71" s="77"/>
      <c r="N71" s="77"/>
      <c r="O71" s="77"/>
      <c r="P71" s="77"/>
      <c r="Q71" s="77"/>
      <c r="R71" s="77"/>
      <c r="S71" s="77"/>
      <c r="T71" s="77"/>
      <c r="U71" s="77"/>
      <c r="V71" s="77"/>
      <c r="W71" s="78"/>
      <c r="X71" s="59"/>
      <c r="Y71" s="60"/>
      <c r="Z71" s="59"/>
      <c r="AA71" s="61"/>
      <c r="AB71" s="61"/>
      <c r="AC71" s="61"/>
      <c r="AD71" s="60"/>
      <c r="AE71" s="74"/>
      <c r="AF71" s="74"/>
      <c r="AG71" s="74"/>
      <c r="AH71" s="55"/>
      <c r="AI71" s="55"/>
      <c r="AJ71" s="55"/>
      <c r="AK71" s="80"/>
      <c r="AL71" s="80"/>
      <c r="AM71" s="80"/>
    </row>
    <row r="72" spans="1:39" ht="15" customHeight="1" x14ac:dyDescent="0.25">
      <c r="A72" s="41"/>
      <c r="B72" s="23"/>
      <c r="C72" s="6"/>
      <c r="D72" s="57">
        <v>3</v>
      </c>
      <c r="E72" s="58"/>
      <c r="F72" s="76"/>
      <c r="G72" s="77"/>
      <c r="H72" s="77"/>
      <c r="I72" s="77"/>
      <c r="J72" s="77"/>
      <c r="K72" s="77"/>
      <c r="L72" s="77"/>
      <c r="M72" s="77"/>
      <c r="N72" s="77"/>
      <c r="O72" s="77"/>
      <c r="P72" s="77"/>
      <c r="Q72" s="77"/>
      <c r="R72" s="77"/>
      <c r="S72" s="77"/>
      <c r="T72" s="77"/>
      <c r="U72" s="77"/>
      <c r="V72" s="77"/>
      <c r="W72" s="78"/>
      <c r="X72" s="59"/>
      <c r="Y72" s="60"/>
      <c r="Z72" s="59"/>
      <c r="AA72" s="61"/>
      <c r="AB72" s="61"/>
      <c r="AC72" s="61"/>
      <c r="AD72" s="60"/>
      <c r="AE72" s="74"/>
      <c r="AF72" s="74"/>
      <c r="AG72" s="74"/>
      <c r="AH72" s="55"/>
      <c r="AI72" s="55"/>
      <c r="AJ72" s="55"/>
      <c r="AK72" s="80"/>
      <c r="AL72" s="80"/>
      <c r="AM72" s="80"/>
    </row>
    <row r="73" spans="1:39" ht="15" customHeight="1" x14ac:dyDescent="0.25">
      <c r="A73" s="41"/>
      <c r="B73" s="23"/>
      <c r="C73" s="6"/>
      <c r="D73" s="57">
        <v>4</v>
      </c>
      <c r="E73" s="58"/>
      <c r="F73" s="76"/>
      <c r="G73" s="77"/>
      <c r="H73" s="77"/>
      <c r="I73" s="77"/>
      <c r="J73" s="77"/>
      <c r="K73" s="77"/>
      <c r="L73" s="77"/>
      <c r="M73" s="77"/>
      <c r="N73" s="77"/>
      <c r="O73" s="77"/>
      <c r="P73" s="77"/>
      <c r="Q73" s="77"/>
      <c r="R73" s="77"/>
      <c r="S73" s="77"/>
      <c r="T73" s="77"/>
      <c r="U73" s="77"/>
      <c r="V73" s="77"/>
      <c r="W73" s="78"/>
      <c r="X73" s="59"/>
      <c r="Y73" s="60"/>
      <c r="Z73" s="59"/>
      <c r="AA73" s="61"/>
      <c r="AB73" s="61"/>
      <c r="AC73" s="61"/>
      <c r="AD73" s="60"/>
      <c r="AE73" s="74"/>
      <c r="AF73" s="74"/>
      <c r="AG73" s="74"/>
      <c r="AH73" s="55"/>
      <c r="AI73" s="55"/>
      <c r="AJ73" s="55"/>
      <c r="AK73" s="80"/>
      <c r="AL73" s="80"/>
      <c r="AM73" s="80"/>
    </row>
    <row r="74" spans="1:39" ht="3.95" customHeight="1" x14ac:dyDescent="0.25">
      <c r="A74" s="41"/>
      <c r="B74" s="23"/>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41"/>
    </row>
    <row r="75" spans="1:39" ht="15.75" customHeight="1" x14ac:dyDescent="0.25">
      <c r="A75" s="17"/>
      <c r="B75" s="23"/>
      <c r="C75" s="6"/>
      <c r="D75" s="45" t="s">
        <v>117</v>
      </c>
      <c r="E75" s="45"/>
      <c r="F75" s="45"/>
      <c r="H75" s="55" t="str">
        <f>IF($I$8="","",VLOOKUP($I$8,#REF!,27,0))</f>
        <v/>
      </c>
      <c r="I75" s="55"/>
      <c r="J75" s="55"/>
      <c r="K75" s="55"/>
      <c r="L75" s="55"/>
      <c r="M75" s="55"/>
      <c r="N75" s="55"/>
      <c r="O75" s="55"/>
      <c r="P75" s="55"/>
      <c r="Q75" s="55"/>
      <c r="S75" s="45" t="s">
        <v>115</v>
      </c>
      <c r="W75" s="65" t="str">
        <f>IF($I$8="","",VLOOKUP($I$8,#REF!,28,0))</f>
        <v/>
      </c>
      <c r="X75" s="65"/>
      <c r="Y75" s="65"/>
      <c r="Z75" s="65"/>
      <c r="AA75" s="65"/>
      <c r="AC75" s="38" t="str">
        <f>IF($I$8="","",IF(VLOOKUP($I$8,#REF!,34,0)="Terlampir","√",""))</f>
        <v/>
      </c>
      <c r="AD75" s="20" t="s">
        <v>109</v>
      </c>
      <c r="AE75" s="19"/>
      <c r="AF75" s="19"/>
      <c r="AG75" s="19"/>
      <c r="AH75" s="21"/>
      <c r="AI75" s="21"/>
      <c r="AJ75" s="21"/>
      <c r="AK75" s="21"/>
      <c r="AL75" s="21"/>
      <c r="AM75" s="21"/>
    </row>
    <row r="76" spans="1:39" ht="3.95" customHeight="1" x14ac:dyDescent="0.25">
      <c r="A76" s="17"/>
      <c r="B76" s="23"/>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17"/>
    </row>
    <row r="77" spans="1:39" ht="15.75" customHeight="1" x14ac:dyDescent="0.25">
      <c r="A77" s="17"/>
      <c r="B77" s="23"/>
      <c r="C77" s="25" t="s">
        <v>15</v>
      </c>
      <c r="D77" s="7" t="s">
        <v>121</v>
      </c>
      <c r="E77" s="7"/>
      <c r="F77" s="7"/>
      <c r="G77" s="7"/>
      <c r="H77" s="7"/>
      <c r="I77" s="23"/>
      <c r="J77" s="17"/>
      <c r="K77" s="17"/>
      <c r="L77" s="17"/>
      <c r="M77" s="17"/>
      <c r="N77" s="17"/>
      <c r="O77" s="17"/>
      <c r="P77" s="17"/>
      <c r="Q77" s="17"/>
      <c r="R77" s="17"/>
      <c r="S77" s="17"/>
      <c r="T77" s="6"/>
      <c r="U77" s="17"/>
      <c r="V77" s="17"/>
      <c r="W77" s="17"/>
      <c r="X77" s="17"/>
      <c r="Y77" s="17"/>
      <c r="Z77" s="17"/>
      <c r="AA77" s="17"/>
    </row>
    <row r="78" spans="1:39" ht="3.95" customHeight="1" x14ac:dyDescent="0.25">
      <c r="A78" s="50"/>
      <c r="B78" s="23"/>
      <c r="C78" s="25"/>
      <c r="D78" s="7"/>
      <c r="E78" s="7"/>
      <c r="F78" s="7"/>
      <c r="G78" s="7"/>
      <c r="H78" s="7"/>
      <c r="I78" s="23"/>
      <c r="J78" s="50"/>
      <c r="K78" s="50"/>
      <c r="L78" s="50"/>
      <c r="M78" s="50"/>
      <c r="N78" s="50"/>
      <c r="O78" s="50"/>
      <c r="P78" s="50"/>
      <c r="Q78" s="50"/>
      <c r="R78" s="50"/>
      <c r="S78" s="50"/>
      <c r="T78" s="6"/>
      <c r="U78" s="50"/>
      <c r="V78" s="50"/>
      <c r="W78" s="50"/>
      <c r="X78" s="50"/>
      <c r="Y78" s="50"/>
      <c r="Z78" s="50"/>
      <c r="AA78" s="50"/>
    </row>
    <row r="79" spans="1:39" ht="15.75" customHeight="1" x14ac:dyDescent="0.25">
      <c r="A79" s="17"/>
      <c r="B79" s="23"/>
      <c r="C79" s="17"/>
      <c r="D79" s="45" t="s">
        <v>117</v>
      </c>
      <c r="E79" s="45"/>
      <c r="F79" s="45"/>
      <c r="H79" s="55" t="str">
        <f>IF($I$8="","",VLOOKUP($I$8,#REF!,27,0))</f>
        <v/>
      </c>
      <c r="I79" s="55"/>
      <c r="J79" s="55"/>
      <c r="K79" s="55"/>
      <c r="L79" s="55"/>
      <c r="M79" s="55"/>
      <c r="N79" s="55"/>
      <c r="O79" s="55"/>
      <c r="P79" s="55"/>
      <c r="Q79" s="55"/>
      <c r="S79" s="45" t="s">
        <v>115</v>
      </c>
      <c r="W79" s="65" t="str">
        <f>IF($I$8="","",VLOOKUP($I$8,#REF!,28,0))</f>
        <v/>
      </c>
      <c r="X79" s="65"/>
      <c r="Y79" s="65"/>
      <c r="Z79" s="65"/>
      <c r="AA79" s="65"/>
      <c r="AB79" s="17"/>
      <c r="AC79" s="38" t="str">
        <f>IF($I$8="","",IF(VLOOKUP($I$8,#REF!,38,0)="Terlampir","√",""))</f>
        <v/>
      </c>
      <c r="AD79" s="20" t="s">
        <v>110</v>
      </c>
      <c r="AE79" s="17"/>
      <c r="AF79" s="20"/>
      <c r="AG79" s="17"/>
      <c r="AH79" s="17"/>
      <c r="AI79" s="17"/>
      <c r="AJ79" s="17"/>
      <c r="AK79" s="17"/>
      <c r="AL79" s="17"/>
      <c r="AM79" s="17"/>
    </row>
    <row r="80" spans="1:39" ht="3.95" customHeight="1" x14ac:dyDescent="0.25">
      <c r="A80" s="50"/>
      <c r="B80" s="23"/>
      <c r="C80" s="50"/>
      <c r="D80" s="50"/>
      <c r="E80" s="50"/>
      <c r="F80" s="50"/>
      <c r="H80" s="16"/>
      <c r="I80" s="16"/>
      <c r="J80" s="16"/>
      <c r="K80" s="16"/>
      <c r="L80" s="16"/>
      <c r="M80" s="16"/>
      <c r="N80" s="16"/>
      <c r="O80" s="16"/>
      <c r="P80" s="16"/>
      <c r="Q80" s="16"/>
      <c r="S80" s="50"/>
      <c r="W80" s="52"/>
      <c r="X80" s="52"/>
      <c r="Y80" s="52"/>
      <c r="Z80" s="52"/>
      <c r="AA80" s="52"/>
      <c r="AB80" s="50"/>
      <c r="AC80" s="53"/>
      <c r="AD80" s="20"/>
      <c r="AE80" s="50"/>
      <c r="AF80" s="20"/>
      <c r="AG80" s="50"/>
      <c r="AH80" s="50"/>
      <c r="AI80" s="50"/>
      <c r="AJ80" s="50"/>
      <c r="AK80" s="50"/>
      <c r="AL80" s="50"/>
      <c r="AM80" s="50"/>
    </row>
    <row r="81" spans="1:39" ht="15.75" customHeight="1" x14ac:dyDescent="0.25">
      <c r="A81" s="50"/>
      <c r="B81" s="23"/>
      <c r="C81" s="25" t="s">
        <v>16</v>
      </c>
      <c r="D81" s="7" t="s">
        <v>132</v>
      </c>
      <c r="E81" s="50"/>
      <c r="F81" s="50"/>
      <c r="H81" s="16"/>
      <c r="I81" s="16"/>
      <c r="J81" s="16"/>
      <c r="K81" s="16"/>
      <c r="L81" s="16"/>
      <c r="M81" s="16"/>
      <c r="N81" s="16"/>
      <c r="O81" s="16"/>
      <c r="P81" s="16"/>
      <c r="Q81" s="16"/>
      <c r="S81" s="50"/>
      <c r="W81" s="52"/>
      <c r="X81" s="52"/>
      <c r="Y81" s="52"/>
      <c r="Z81" s="52"/>
      <c r="AA81" s="52"/>
      <c r="AB81" s="50"/>
      <c r="AC81" s="53"/>
      <c r="AD81" s="20"/>
      <c r="AE81" s="50"/>
      <c r="AF81" s="20"/>
      <c r="AG81" s="50"/>
      <c r="AH81" s="50"/>
      <c r="AI81" s="50"/>
      <c r="AJ81" s="50"/>
      <c r="AK81" s="50"/>
      <c r="AL81" s="50"/>
      <c r="AM81" s="50"/>
    </row>
    <row r="82" spans="1:39" ht="15.75" customHeight="1" x14ac:dyDescent="0.25">
      <c r="A82" s="50"/>
      <c r="B82" s="23"/>
      <c r="C82" s="50"/>
      <c r="D82" s="97" t="s">
        <v>36</v>
      </c>
      <c r="E82" s="99"/>
      <c r="F82" s="97" t="s">
        <v>138</v>
      </c>
      <c r="G82" s="98"/>
      <c r="H82" s="98"/>
      <c r="I82" s="98"/>
      <c r="J82" s="98"/>
      <c r="K82" s="98"/>
      <c r="L82" s="98"/>
      <c r="M82" s="98"/>
      <c r="N82" s="98"/>
      <c r="O82" s="98"/>
      <c r="P82" s="98"/>
      <c r="Q82" s="98"/>
      <c r="R82" s="98"/>
      <c r="S82" s="98"/>
      <c r="T82" s="98"/>
      <c r="U82" s="98"/>
      <c r="V82" s="98"/>
      <c r="W82" s="98"/>
      <c r="X82" s="79" t="s">
        <v>139</v>
      </c>
      <c r="Y82" s="79"/>
      <c r="Z82" s="79"/>
      <c r="AA82" s="79"/>
      <c r="AB82" s="79"/>
      <c r="AC82" s="79"/>
      <c r="AD82" s="79"/>
      <c r="AE82" s="105" t="s">
        <v>140</v>
      </c>
      <c r="AF82" s="79"/>
      <c r="AG82" s="79"/>
      <c r="AH82" s="79"/>
      <c r="AI82" s="79"/>
      <c r="AJ82" s="79"/>
      <c r="AK82" s="50"/>
      <c r="AL82" s="50"/>
      <c r="AM82" s="50"/>
    </row>
    <row r="83" spans="1:39" ht="15.75" customHeight="1" x14ac:dyDescent="0.25">
      <c r="A83" s="50"/>
      <c r="B83" s="23"/>
      <c r="C83" s="50"/>
      <c r="D83" s="100"/>
      <c r="E83" s="102"/>
      <c r="F83" s="100"/>
      <c r="G83" s="101"/>
      <c r="H83" s="101"/>
      <c r="I83" s="101"/>
      <c r="J83" s="101"/>
      <c r="K83" s="101"/>
      <c r="L83" s="101"/>
      <c r="M83" s="101"/>
      <c r="N83" s="101"/>
      <c r="O83" s="101"/>
      <c r="P83" s="101"/>
      <c r="Q83" s="101"/>
      <c r="R83" s="101"/>
      <c r="S83" s="101"/>
      <c r="T83" s="101"/>
      <c r="U83" s="101"/>
      <c r="V83" s="101"/>
      <c r="W83" s="101"/>
      <c r="X83" s="79"/>
      <c r="Y83" s="79"/>
      <c r="Z83" s="79"/>
      <c r="AA83" s="79"/>
      <c r="AB83" s="79"/>
      <c r="AC83" s="79"/>
      <c r="AD83" s="79"/>
      <c r="AE83" s="104" t="s">
        <v>7</v>
      </c>
      <c r="AF83" s="104"/>
      <c r="AG83" s="105"/>
      <c r="AH83" s="103" t="s">
        <v>8</v>
      </c>
      <c r="AI83" s="104"/>
      <c r="AJ83" s="105"/>
      <c r="AK83" s="50"/>
      <c r="AL83" s="50"/>
      <c r="AM83" s="50"/>
    </row>
    <row r="84" spans="1:39" ht="15.75" customHeight="1" x14ac:dyDescent="0.25">
      <c r="A84" s="50"/>
      <c r="B84" s="23"/>
      <c r="C84" s="50"/>
      <c r="D84" s="57">
        <v>1</v>
      </c>
      <c r="E84" s="58"/>
      <c r="F84" s="71"/>
      <c r="G84" s="72"/>
      <c r="H84" s="72"/>
      <c r="I84" s="72"/>
      <c r="J84" s="72"/>
      <c r="K84" s="72"/>
      <c r="L84" s="72"/>
      <c r="M84" s="72"/>
      <c r="N84" s="72"/>
      <c r="O84" s="72"/>
      <c r="P84" s="72"/>
      <c r="Q84" s="72"/>
      <c r="R84" s="72"/>
      <c r="S84" s="72"/>
      <c r="T84" s="72"/>
      <c r="U84" s="72"/>
      <c r="V84" s="72"/>
      <c r="W84" s="72"/>
      <c r="X84" s="74"/>
      <c r="Y84" s="74"/>
      <c r="Z84" s="74"/>
      <c r="AA84" s="74"/>
      <c r="AB84" s="74"/>
      <c r="AC84" s="74"/>
      <c r="AD84" s="74"/>
      <c r="AE84" s="60"/>
      <c r="AF84" s="74"/>
      <c r="AG84" s="74"/>
      <c r="AH84" s="55"/>
      <c r="AI84" s="55"/>
      <c r="AJ84" s="55"/>
      <c r="AK84" s="50"/>
      <c r="AL84" s="50"/>
      <c r="AM84" s="50"/>
    </row>
    <row r="85" spans="1:39" ht="15.75" customHeight="1" x14ac:dyDescent="0.25">
      <c r="A85" s="50"/>
      <c r="B85" s="23"/>
      <c r="C85" s="50"/>
      <c r="D85" s="57">
        <v>2</v>
      </c>
      <c r="E85" s="58"/>
      <c r="F85" s="76"/>
      <c r="G85" s="77"/>
      <c r="H85" s="77"/>
      <c r="I85" s="77"/>
      <c r="J85" s="77"/>
      <c r="K85" s="77"/>
      <c r="L85" s="77"/>
      <c r="M85" s="77"/>
      <c r="N85" s="77"/>
      <c r="O85" s="77"/>
      <c r="P85" s="77"/>
      <c r="Q85" s="77"/>
      <c r="R85" s="77"/>
      <c r="S85" s="77"/>
      <c r="T85" s="77"/>
      <c r="U85" s="77"/>
      <c r="V85" s="77"/>
      <c r="W85" s="77"/>
      <c r="X85" s="74"/>
      <c r="Y85" s="74"/>
      <c r="Z85" s="74"/>
      <c r="AA85" s="74"/>
      <c r="AB85" s="74"/>
      <c r="AC85" s="74"/>
      <c r="AD85" s="74"/>
      <c r="AE85" s="60"/>
      <c r="AF85" s="74"/>
      <c r="AG85" s="74"/>
      <c r="AH85" s="55"/>
      <c r="AI85" s="55"/>
      <c r="AJ85" s="55"/>
      <c r="AK85" s="50"/>
      <c r="AL85" s="50"/>
      <c r="AM85" s="50"/>
    </row>
    <row r="86" spans="1:39" ht="15.75" customHeight="1" x14ac:dyDescent="0.25">
      <c r="A86" s="50"/>
      <c r="B86" s="23"/>
      <c r="C86" s="50"/>
      <c r="D86" s="57">
        <v>3</v>
      </c>
      <c r="E86" s="58"/>
      <c r="F86" s="76"/>
      <c r="G86" s="77"/>
      <c r="H86" s="77"/>
      <c r="I86" s="77"/>
      <c r="J86" s="77"/>
      <c r="K86" s="77"/>
      <c r="L86" s="77"/>
      <c r="M86" s="77"/>
      <c r="N86" s="77"/>
      <c r="O86" s="77"/>
      <c r="P86" s="77"/>
      <c r="Q86" s="77"/>
      <c r="R86" s="77"/>
      <c r="S86" s="77"/>
      <c r="T86" s="77"/>
      <c r="U86" s="77"/>
      <c r="V86" s="77"/>
      <c r="W86" s="77"/>
      <c r="X86" s="74"/>
      <c r="Y86" s="74"/>
      <c r="Z86" s="74"/>
      <c r="AA86" s="74"/>
      <c r="AB86" s="74"/>
      <c r="AC86" s="74"/>
      <c r="AD86" s="74"/>
      <c r="AE86" s="60"/>
      <c r="AF86" s="74"/>
      <c r="AG86" s="74"/>
      <c r="AH86" s="55"/>
      <c r="AI86" s="55"/>
      <c r="AJ86" s="55"/>
      <c r="AK86" s="50"/>
      <c r="AL86" s="50"/>
      <c r="AM86" s="50"/>
    </row>
    <row r="87" spans="1:39" ht="3.95" customHeight="1" x14ac:dyDescent="0.25">
      <c r="A87" s="50"/>
      <c r="B87" s="23"/>
      <c r="C87" s="50"/>
      <c r="D87" s="50"/>
      <c r="E87" s="50"/>
      <c r="F87" s="50"/>
      <c r="H87" s="16"/>
      <c r="I87" s="16"/>
      <c r="J87" s="16"/>
      <c r="K87" s="16"/>
      <c r="L87" s="16"/>
      <c r="M87" s="16"/>
      <c r="N87" s="16"/>
      <c r="O87" s="16"/>
      <c r="P87" s="16"/>
      <c r="Q87" s="16"/>
      <c r="S87" s="50"/>
      <c r="W87" s="52"/>
      <c r="X87" s="52"/>
      <c r="Y87" s="52"/>
      <c r="Z87" s="52"/>
      <c r="AA87" s="52"/>
      <c r="AB87" s="50"/>
      <c r="AC87" s="53"/>
      <c r="AD87" s="20"/>
      <c r="AE87" s="50"/>
      <c r="AF87" s="20"/>
      <c r="AG87" s="50"/>
      <c r="AH87" s="50"/>
      <c r="AI87" s="50"/>
      <c r="AJ87" s="50"/>
      <c r="AK87" s="50"/>
      <c r="AL87" s="50"/>
      <c r="AM87" s="50"/>
    </row>
    <row r="88" spans="1:39" ht="15.75" customHeight="1" x14ac:dyDescent="0.25">
      <c r="A88" s="50"/>
      <c r="B88" s="23"/>
      <c r="C88" s="50"/>
      <c r="D88" s="50" t="s">
        <v>117</v>
      </c>
      <c r="E88" s="50"/>
      <c r="F88" s="50"/>
      <c r="H88" s="55" t="str">
        <f>IF($I$8="","",VLOOKUP($I$8,#REF!,27,0))</f>
        <v/>
      </c>
      <c r="I88" s="55"/>
      <c r="J88" s="55"/>
      <c r="K88" s="55"/>
      <c r="L88" s="55"/>
      <c r="M88" s="55"/>
      <c r="N88" s="55"/>
      <c r="O88" s="55"/>
      <c r="P88" s="55"/>
      <c r="Q88" s="55"/>
      <c r="S88" s="50" t="s">
        <v>115</v>
      </c>
      <c r="W88" s="65" t="str">
        <f>IF($I$8="","",VLOOKUP($I$8,#REF!,28,0))</f>
        <v/>
      </c>
      <c r="X88" s="65"/>
      <c r="Y88" s="65"/>
      <c r="Z88" s="65"/>
      <c r="AA88" s="65"/>
      <c r="AB88" s="50"/>
      <c r="AC88" s="51" t="str">
        <f>IF($I$8="","",IF(VLOOKUP($I$8,#REF!,38,0)="Terlampir","√",""))</f>
        <v/>
      </c>
      <c r="AD88" s="20" t="s">
        <v>134</v>
      </c>
      <c r="AE88" s="50"/>
      <c r="AF88" s="20"/>
      <c r="AG88" s="50"/>
      <c r="AH88" s="50"/>
      <c r="AI88" s="50"/>
      <c r="AJ88" s="50"/>
      <c r="AK88" s="50"/>
      <c r="AL88" s="50"/>
      <c r="AM88" s="50"/>
    </row>
    <row r="89" spans="1:39" ht="3.95" customHeight="1" x14ac:dyDescent="0.25">
      <c r="A89" s="50"/>
      <c r="B89" s="23"/>
      <c r="C89" s="50"/>
      <c r="D89" s="50"/>
      <c r="E89" s="50"/>
      <c r="F89" s="50"/>
      <c r="H89" s="16"/>
      <c r="I89" s="16"/>
      <c r="J89" s="16"/>
      <c r="K89" s="16"/>
      <c r="L89" s="16"/>
      <c r="M89" s="16"/>
      <c r="N89" s="16"/>
      <c r="O89" s="16"/>
      <c r="P89" s="16"/>
      <c r="Q89" s="16"/>
      <c r="S89" s="50"/>
      <c r="W89" s="52"/>
      <c r="X89" s="52"/>
      <c r="Y89" s="52"/>
      <c r="Z89" s="52"/>
      <c r="AA89" s="52"/>
      <c r="AB89" s="50"/>
      <c r="AC89" s="53"/>
      <c r="AD89" s="20"/>
      <c r="AE89" s="50"/>
      <c r="AF89" s="20"/>
      <c r="AG89" s="50"/>
      <c r="AH89" s="50"/>
      <c r="AI89" s="50"/>
      <c r="AJ89" s="50"/>
      <c r="AK89" s="50"/>
      <c r="AL89" s="50"/>
      <c r="AM89" s="50"/>
    </row>
    <row r="90" spans="1:39" ht="3.95" customHeight="1" x14ac:dyDescent="0.25">
      <c r="A90" s="54"/>
      <c r="B90" s="23"/>
      <c r="C90" s="54"/>
      <c r="D90" s="54"/>
      <c r="E90" s="54"/>
      <c r="F90" s="54"/>
      <c r="H90" s="16"/>
      <c r="I90" s="16"/>
      <c r="J90" s="16"/>
      <c r="K90" s="16"/>
      <c r="L90" s="16"/>
      <c r="M90" s="16"/>
      <c r="N90" s="16"/>
      <c r="O90" s="16"/>
      <c r="P90" s="16"/>
      <c r="Q90" s="16"/>
      <c r="S90" s="54"/>
      <c r="W90" s="52"/>
      <c r="X90" s="52"/>
      <c r="Y90" s="52"/>
      <c r="Z90" s="52"/>
      <c r="AA90" s="52"/>
      <c r="AB90" s="54"/>
      <c r="AC90" s="53"/>
      <c r="AD90" s="20"/>
      <c r="AE90" s="54"/>
      <c r="AF90" s="20"/>
      <c r="AG90" s="54"/>
      <c r="AH90" s="54"/>
      <c r="AI90" s="54"/>
      <c r="AJ90" s="54"/>
      <c r="AK90" s="54"/>
      <c r="AL90" s="54"/>
      <c r="AM90" s="54"/>
    </row>
    <row r="91" spans="1:39" ht="3.95" customHeight="1" x14ac:dyDescent="0.25">
      <c r="A91" s="54"/>
      <c r="B91" s="23"/>
      <c r="C91" s="54"/>
      <c r="D91" s="54"/>
      <c r="E91" s="54"/>
      <c r="F91" s="54"/>
      <c r="H91" s="16"/>
      <c r="I91" s="16"/>
      <c r="J91" s="16"/>
      <c r="K91" s="16"/>
      <c r="L91" s="16"/>
      <c r="M91" s="16"/>
      <c r="N91" s="16"/>
      <c r="O91" s="16"/>
      <c r="P91" s="16"/>
      <c r="Q91" s="16"/>
      <c r="S91" s="54"/>
      <c r="W91" s="52"/>
      <c r="X91" s="52"/>
      <c r="Y91" s="52"/>
      <c r="Z91" s="52"/>
      <c r="AA91" s="52"/>
      <c r="AB91" s="54"/>
      <c r="AC91" s="53"/>
      <c r="AD91" s="20"/>
      <c r="AE91" s="54"/>
      <c r="AF91" s="20"/>
      <c r="AG91" s="54"/>
      <c r="AH91" s="54"/>
      <c r="AI91" s="54"/>
      <c r="AJ91" s="54"/>
      <c r="AK91" s="54"/>
      <c r="AL91" s="54"/>
      <c r="AM91" s="54"/>
    </row>
    <row r="92" spans="1:39" ht="3.95" customHeight="1" x14ac:dyDescent="0.25">
      <c r="A92" s="54"/>
      <c r="B92" s="23"/>
      <c r="C92" s="54"/>
      <c r="D92" s="54"/>
      <c r="E92" s="54"/>
      <c r="F92" s="54"/>
      <c r="H92" s="16"/>
      <c r="I92" s="16"/>
      <c r="J92" s="16"/>
      <c r="K92" s="16"/>
      <c r="L92" s="16"/>
      <c r="M92" s="16"/>
      <c r="N92" s="16"/>
      <c r="O92" s="16"/>
      <c r="P92" s="16"/>
      <c r="Q92" s="16"/>
      <c r="S92" s="54"/>
      <c r="W92" s="52"/>
      <c r="X92" s="52"/>
      <c r="Y92" s="52"/>
      <c r="Z92" s="52"/>
      <c r="AA92" s="52"/>
      <c r="AB92" s="54"/>
      <c r="AC92" s="53"/>
      <c r="AD92" s="20"/>
      <c r="AE92" s="54"/>
      <c r="AF92" s="20"/>
      <c r="AG92" s="54"/>
      <c r="AH92" s="54"/>
      <c r="AI92" s="54"/>
      <c r="AJ92" s="54"/>
      <c r="AK92" s="54"/>
      <c r="AL92" s="54"/>
      <c r="AM92" s="54"/>
    </row>
    <row r="93" spans="1:39" ht="3.95" customHeight="1" x14ac:dyDescent="0.25">
      <c r="A93" s="54"/>
      <c r="B93" s="23"/>
      <c r="C93" s="54"/>
      <c r="D93" s="54"/>
      <c r="E93" s="54"/>
      <c r="F93" s="54"/>
      <c r="H93" s="16"/>
      <c r="I93" s="16"/>
      <c r="J93" s="16"/>
      <c r="K93" s="16"/>
      <c r="L93" s="16"/>
      <c r="M93" s="16"/>
      <c r="N93" s="16"/>
      <c r="O93" s="16"/>
      <c r="P93" s="16"/>
      <c r="Q93" s="16"/>
      <c r="S93" s="54"/>
      <c r="W93" s="52"/>
      <c r="X93" s="52"/>
      <c r="Y93" s="52"/>
      <c r="Z93" s="52"/>
      <c r="AA93" s="52"/>
      <c r="AB93" s="54"/>
      <c r="AC93" s="53"/>
      <c r="AD93" s="20"/>
      <c r="AE93" s="54"/>
      <c r="AF93" s="20"/>
      <c r="AG93" s="54"/>
      <c r="AH93" s="54"/>
      <c r="AI93" s="54"/>
      <c r="AJ93" s="54"/>
      <c r="AK93" s="54"/>
      <c r="AL93" s="54"/>
      <c r="AM93" s="54"/>
    </row>
    <row r="94" spans="1:39" ht="3.95" customHeight="1" x14ac:dyDescent="0.25">
      <c r="A94" s="54"/>
      <c r="B94" s="23"/>
      <c r="C94" s="54"/>
      <c r="D94" s="54"/>
      <c r="E94" s="54"/>
      <c r="F94" s="54"/>
      <c r="H94" s="16"/>
      <c r="I94" s="16"/>
      <c r="J94" s="16"/>
      <c r="K94" s="16"/>
      <c r="L94" s="16"/>
      <c r="M94" s="16"/>
      <c r="N94" s="16"/>
      <c r="O94" s="16"/>
      <c r="P94" s="16"/>
      <c r="Q94" s="16"/>
      <c r="S94" s="54"/>
      <c r="W94" s="52"/>
      <c r="X94" s="52"/>
      <c r="Y94" s="52"/>
      <c r="Z94" s="52"/>
      <c r="AA94" s="52"/>
      <c r="AB94" s="54"/>
      <c r="AC94" s="53"/>
      <c r="AD94" s="20"/>
      <c r="AE94" s="54"/>
      <c r="AF94" s="20"/>
      <c r="AG94" s="54"/>
      <c r="AH94" s="54"/>
      <c r="AI94" s="54"/>
      <c r="AJ94" s="54"/>
      <c r="AK94" s="54"/>
      <c r="AL94" s="54"/>
      <c r="AM94" s="54"/>
    </row>
    <row r="95" spans="1:39" ht="3.95" customHeight="1" x14ac:dyDescent="0.25">
      <c r="A95" s="54"/>
      <c r="B95" s="23"/>
      <c r="C95" s="54"/>
      <c r="D95" s="54"/>
      <c r="E95" s="54"/>
      <c r="F95" s="54"/>
      <c r="H95" s="16"/>
      <c r="I95" s="16"/>
      <c r="J95" s="16"/>
      <c r="K95" s="16"/>
      <c r="L95" s="16"/>
      <c r="M95" s="16"/>
      <c r="N95" s="16"/>
      <c r="O95" s="16"/>
      <c r="P95" s="16"/>
      <c r="Q95" s="16"/>
      <c r="S95" s="54"/>
      <c r="W95" s="52"/>
      <c r="X95" s="52"/>
      <c r="Y95" s="52"/>
      <c r="Z95" s="52"/>
      <c r="AA95" s="52"/>
      <c r="AB95" s="54"/>
      <c r="AC95" s="53"/>
      <c r="AD95" s="20"/>
      <c r="AE95" s="54"/>
      <c r="AF95" s="20"/>
      <c r="AG95" s="54"/>
      <c r="AH95" s="54"/>
      <c r="AI95" s="54"/>
      <c r="AJ95" s="54"/>
      <c r="AK95" s="54"/>
      <c r="AL95" s="54"/>
      <c r="AM95" s="54"/>
    </row>
    <row r="96" spans="1:39" ht="3.95" customHeight="1" x14ac:dyDescent="0.25">
      <c r="A96" s="54"/>
      <c r="B96" s="23"/>
      <c r="C96" s="54"/>
      <c r="D96" s="54"/>
      <c r="E96" s="54"/>
      <c r="F96" s="54"/>
      <c r="H96" s="16"/>
      <c r="I96" s="16"/>
      <c r="J96" s="16"/>
      <c r="K96" s="16"/>
      <c r="L96" s="16"/>
      <c r="M96" s="16"/>
      <c r="N96" s="16"/>
      <c r="O96" s="16"/>
      <c r="P96" s="16"/>
      <c r="Q96" s="16"/>
      <c r="S96" s="54"/>
      <c r="W96" s="52"/>
      <c r="X96" s="52"/>
      <c r="Y96" s="52"/>
      <c r="Z96" s="52"/>
      <c r="AA96" s="52"/>
      <c r="AB96" s="54"/>
      <c r="AC96" s="53"/>
      <c r="AD96" s="20"/>
      <c r="AE96" s="54"/>
      <c r="AF96" s="20"/>
      <c r="AG96" s="54"/>
      <c r="AH96" s="54"/>
      <c r="AI96" s="54"/>
      <c r="AJ96" s="54"/>
      <c r="AK96" s="54"/>
      <c r="AL96" s="54"/>
      <c r="AM96" s="54"/>
    </row>
    <row r="97" spans="1:39" ht="3.95" customHeight="1" x14ac:dyDescent="0.25">
      <c r="A97" s="54"/>
      <c r="B97" s="23"/>
      <c r="C97" s="54"/>
      <c r="D97" s="54"/>
      <c r="E97" s="54"/>
      <c r="F97" s="54"/>
      <c r="H97" s="16"/>
      <c r="I97" s="16"/>
      <c r="J97" s="16"/>
      <c r="K97" s="16"/>
      <c r="L97" s="16"/>
      <c r="M97" s="16"/>
      <c r="N97" s="16"/>
      <c r="O97" s="16"/>
      <c r="P97" s="16"/>
      <c r="Q97" s="16"/>
      <c r="S97" s="54"/>
      <c r="W97" s="52"/>
      <c r="X97" s="52"/>
      <c r="Y97" s="52"/>
      <c r="Z97" s="52"/>
      <c r="AA97" s="52"/>
      <c r="AB97" s="54"/>
      <c r="AC97" s="53"/>
      <c r="AD97" s="20"/>
      <c r="AE97" s="54"/>
      <c r="AF97" s="20"/>
      <c r="AG97" s="54"/>
      <c r="AH97" s="54"/>
      <c r="AI97" s="54"/>
      <c r="AJ97" s="54"/>
      <c r="AK97" s="54"/>
      <c r="AL97" s="54"/>
      <c r="AM97" s="54"/>
    </row>
    <row r="98" spans="1:39" ht="3.95" customHeight="1" x14ac:dyDescent="0.25">
      <c r="A98" s="54"/>
      <c r="B98" s="23"/>
      <c r="C98" s="54"/>
      <c r="D98" s="54"/>
      <c r="E98" s="54"/>
      <c r="F98" s="54"/>
      <c r="H98" s="16"/>
      <c r="I98" s="16"/>
      <c r="J98" s="16"/>
      <c r="K98" s="16"/>
      <c r="L98" s="16"/>
      <c r="M98" s="16"/>
      <c r="N98" s="16"/>
      <c r="O98" s="16"/>
      <c r="P98" s="16"/>
      <c r="Q98" s="16"/>
      <c r="S98" s="54"/>
      <c r="W98" s="52"/>
      <c r="X98" s="52"/>
      <c r="Y98" s="52"/>
      <c r="Z98" s="52"/>
      <c r="AA98" s="52"/>
      <c r="AB98" s="54"/>
      <c r="AC98" s="53"/>
      <c r="AD98" s="20"/>
      <c r="AE98" s="54"/>
      <c r="AF98" s="20"/>
      <c r="AG98" s="54"/>
      <c r="AH98" s="54"/>
      <c r="AI98" s="54"/>
      <c r="AJ98" s="54"/>
      <c r="AK98" s="54"/>
      <c r="AL98" s="54"/>
      <c r="AM98" s="54"/>
    </row>
    <row r="99" spans="1:39" ht="3.95" customHeight="1" x14ac:dyDescent="0.25">
      <c r="A99" s="54"/>
      <c r="B99" s="23"/>
      <c r="C99" s="54"/>
      <c r="D99" s="54"/>
      <c r="E99" s="54"/>
      <c r="F99" s="54"/>
      <c r="H99" s="16"/>
      <c r="I99" s="16"/>
      <c r="J99" s="16"/>
      <c r="K99" s="16"/>
      <c r="L99" s="16"/>
      <c r="M99" s="16"/>
      <c r="N99" s="16"/>
      <c r="O99" s="16"/>
      <c r="P99" s="16"/>
      <c r="Q99" s="16"/>
      <c r="S99" s="54"/>
      <c r="W99" s="52"/>
      <c r="X99" s="52"/>
      <c r="Y99" s="52"/>
      <c r="Z99" s="52"/>
      <c r="AA99" s="52"/>
      <c r="AB99" s="54"/>
      <c r="AC99" s="53"/>
      <c r="AD99" s="20"/>
      <c r="AE99" s="54"/>
      <c r="AF99" s="20"/>
      <c r="AG99" s="54"/>
      <c r="AH99" s="54"/>
      <c r="AI99" s="54"/>
      <c r="AJ99" s="54"/>
      <c r="AK99" s="54"/>
      <c r="AL99" s="54"/>
      <c r="AM99" s="54"/>
    </row>
    <row r="100" spans="1:39" ht="3.95" customHeight="1" x14ac:dyDescent="0.25">
      <c r="A100" s="54"/>
      <c r="B100" s="23"/>
      <c r="C100" s="54"/>
      <c r="D100" s="54"/>
      <c r="E100" s="54"/>
      <c r="F100" s="54"/>
      <c r="H100" s="16"/>
      <c r="I100" s="16"/>
      <c r="J100" s="16"/>
      <c r="K100" s="16"/>
      <c r="L100" s="16"/>
      <c r="M100" s="16"/>
      <c r="N100" s="16"/>
      <c r="O100" s="16"/>
      <c r="P100" s="16"/>
      <c r="Q100" s="16"/>
      <c r="S100" s="54"/>
      <c r="W100" s="52"/>
      <c r="X100" s="52"/>
      <c r="Y100" s="52"/>
      <c r="Z100" s="52"/>
      <c r="AA100" s="52"/>
      <c r="AB100" s="54"/>
      <c r="AC100" s="53"/>
      <c r="AD100" s="20"/>
      <c r="AE100" s="54"/>
      <c r="AF100" s="20"/>
      <c r="AG100" s="54"/>
      <c r="AH100" s="54"/>
      <c r="AI100" s="54"/>
      <c r="AJ100" s="54"/>
      <c r="AK100" s="54"/>
      <c r="AL100" s="54"/>
      <c r="AM100" s="54"/>
    </row>
    <row r="101" spans="1:39" ht="3.95" customHeight="1" x14ac:dyDescent="0.25">
      <c r="A101" s="54"/>
      <c r="B101" s="23"/>
      <c r="C101" s="54"/>
      <c r="D101" s="54"/>
      <c r="E101" s="54"/>
      <c r="F101" s="54"/>
      <c r="H101" s="16"/>
      <c r="I101" s="16"/>
      <c r="J101" s="16"/>
      <c r="K101" s="16"/>
      <c r="L101" s="16"/>
      <c r="M101" s="16"/>
      <c r="N101" s="16"/>
      <c r="O101" s="16"/>
      <c r="P101" s="16"/>
      <c r="Q101" s="16"/>
      <c r="S101" s="54"/>
      <c r="W101" s="52"/>
      <c r="X101" s="52"/>
      <c r="Y101" s="52"/>
      <c r="Z101" s="52"/>
      <c r="AA101" s="52"/>
      <c r="AB101" s="54"/>
      <c r="AC101" s="53"/>
      <c r="AD101" s="20"/>
      <c r="AE101" s="54"/>
      <c r="AF101" s="20"/>
      <c r="AG101" s="54"/>
      <c r="AH101" s="54"/>
      <c r="AI101" s="54"/>
      <c r="AJ101" s="54"/>
      <c r="AK101" s="54"/>
      <c r="AL101" s="54"/>
      <c r="AM101" s="54"/>
    </row>
    <row r="102" spans="1:39" ht="3.95" customHeight="1" x14ac:dyDescent="0.25">
      <c r="A102" s="54"/>
      <c r="B102" s="23"/>
      <c r="C102" s="54"/>
      <c r="D102" s="54"/>
      <c r="E102" s="54"/>
      <c r="F102" s="54"/>
      <c r="H102" s="16"/>
      <c r="I102" s="16"/>
      <c r="J102" s="16"/>
      <c r="K102" s="16"/>
      <c r="L102" s="16"/>
      <c r="M102" s="16"/>
      <c r="N102" s="16"/>
      <c r="O102" s="16"/>
      <c r="P102" s="16"/>
      <c r="Q102" s="16"/>
      <c r="S102" s="54"/>
      <c r="W102" s="52"/>
      <c r="X102" s="52"/>
      <c r="Y102" s="52"/>
      <c r="Z102" s="52"/>
      <c r="AA102" s="52"/>
      <c r="AB102" s="54"/>
      <c r="AC102" s="53"/>
      <c r="AD102" s="20"/>
      <c r="AE102" s="54"/>
      <c r="AF102" s="20"/>
      <c r="AG102" s="54"/>
      <c r="AH102" s="54"/>
      <c r="AI102" s="54"/>
      <c r="AJ102" s="54"/>
      <c r="AK102" s="54"/>
      <c r="AL102" s="54"/>
      <c r="AM102" s="54"/>
    </row>
    <row r="103" spans="1:39" ht="3.95" customHeight="1" x14ac:dyDescent="0.25">
      <c r="A103" s="54"/>
      <c r="B103" s="23"/>
      <c r="C103" s="54"/>
      <c r="D103" s="54"/>
      <c r="E103" s="54"/>
      <c r="F103" s="54"/>
      <c r="H103" s="16"/>
      <c r="I103" s="16"/>
      <c r="J103" s="16"/>
      <c r="K103" s="16"/>
      <c r="L103" s="16"/>
      <c r="M103" s="16"/>
      <c r="N103" s="16"/>
      <c r="O103" s="16"/>
      <c r="P103" s="16"/>
      <c r="Q103" s="16"/>
      <c r="S103" s="54"/>
      <c r="W103" s="52"/>
      <c r="X103" s="52"/>
      <c r="Y103" s="52"/>
      <c r="Z103" s="52"/>
      <c r="AA103" s="52"/>
      <c r="AB103" s="54"/>
      <c r="AC103" s="53"/>
      <c r="AD103" s="20"/>
      <c r="AE103" s="54"/>
      <c r="AF103" s="20"/>
      <c r="AG103" s="54"/>
      <c r="AH103" s="54"/>
      <c r="AI103" s="54"/>
      <c r="AJ103" s="54"/>
      <c r="AK103" s="54"/>
      <c r="AL103" s="54"/>
      <c r="AM103" s="54"/>
    </row>
    <row r="104" spans="1:39" ht="3.95" customHeight="1" x14ac:dyDescent="0.25">
      <c r="A104" s="54"/>
      <c r="B104" s="23"/>
      <c r="C104" s="54"/>
      <c r="D104" s="54"/>
      <c r="E104" s="54"/>
      <c r="F104" s="54"/>
      <c r="H104" s="16"/>
      <c r="I104" s="16"/>
      <c r="J104" s="16"/>
      <c r="K104" s="16"/>
      <c r="L104" s="16"/>
      <c r="M104" s="16"/>
      <c r="N104" s="16"/>
      <c r="O104" s="16"/>
      <c r="P104" s="16"/>
      <c r="Q104" s="16"/>
      <c r="S104" s="54"/>
      <c r="W104" s="52"/>
      <c r="X104" s="52"/>
      <c r="Y104" s="52"/>
      <c r="Z104" s="52"/>
      <c r="AA104" s="52"/>
      <c r="AB104" s="54"/>
      <c r="AC104" s="53"/>
      <c r="AD104" s="20"/>
      <c r="AE104" s="54"/>
      <c r="AF104" s="20"/>
      <c r="AG104" s="54"/>
      <c r="AH104" s="54"/>
      <c r="AI104" s="54"/>
      <c r="AJ104" s="54"/>
      <c r="AK104" s="54"/>
      <c r="AL104" s="54"/>
      <c r="AM104" s="54"/>
    </row>
    <row r="105" spans="1:39" ht="3.95" customHeight="1" x14ac:dyDescent="0.25">
      <c r="A105" s="54"/>
      <c r="B105" s="23"/>
      <c r="C105" s="54"/>
      <c r="D105" s="54"/>
      <c r="E105" s="54"/>
      <c r="F105" s="54"/>
      <c r="H105" s="16"/>
      <c r="I105" s="16"/>
      <c r="J105" s="16"/>
      <c r="K105" s="16"/>
      <c r="L105" s="16"/>
      <c r="M105" s="16"/>
      <c r="N105" s="16"/>
      <c r="O105" s="16"/>
      <c r="P105" s="16"/>
      <c r="Q105" s="16"/>
      <c r="S105" s="54"/>
      <c r="W105" s="52"/>
      <c r="X105" s="52"/>
      <c r="Y105" s="52"/>
      <c r="Z105" s="52"/>
      <c r="AA105" s="52"/>
      <c r="AB105" s="54"/>
      <c r="AC105" s="53"/>
      <c r="AD105" s="20"/>
      <c r="AE105" s="54"/>
      <c r="AF105" s="20"/>
      <c r="AG105" s="54"/>
      <c r="AH105" s="54"/>
      <c r="AI105" s="54"/>
      <c r="AJ105" s="54"/>
      <c r="AK105" s="54"/>
      <c r="AL105" s="54"/>
      <c r="AM105" s="54"/>
    </row>
    <row r="106" spans="1:39" ht="3.95" customHeight="1" x14ac:dyDescent="0.25">
      <c r="A106" s="54"/>
      <c r="B106" s="23"/>
      <c r="C106" s="54"/>
      <c r="D106" s="54"/>
      <c r="E106" s="54"/>
      <c r="F106" s="54"/>
      <c r="H106" s="16"/>
      <c r="I106" s="16"/>
      <c r="J106" s="16"/>
      <c r="K106" s="16"/>
      <c r="L106" s="16"/>
      <c r="M106" s="16"/>
      <c r="N106" s="16"/>
      <c r="O106" s="16"/>
      <c r="P106" s="16"/>
      <c r="Q106" s="16"/>
      <c r="S106" s="54"/>
      <c r="W106" s="52"/>
      <c r="X106" s="52"/>
      <c r="Y106" s="52"/>
      <c r="Z106" s="52"/>
      <c r="AA106" s="52"/>
      <c r="AB106" s="54"/>
      <c r="AC106" s="53"/>
      <c r="AD106" s="20"/>
      <c r="AE106" s="54"/>
      <c r="AF106" s="20"/>
      <c r="AG106" s="54"/>
      <c r="AH106" s="54"/>
      <c r="AI106" s="54"/>
      <c r="AJ106" s="54"/>
      <c r="AK106" s="54"/>
      <c r="AL106" s="54"/>
      <c r="AM106" s="54"/>
    </row>
    <row r="107" spans="1:39" ht="3.95" customHeight="1" x14ac:dyDescent="0.25">
      <c r="A107" s="54"/>
      <c r="B107" s="23"/>
      <c r="C107" s="54"/>
      <c r="D107" s="54"/>
      <c r="E107" s="54"/>
      <c r="F107" s="54"/>
      <c r="H107" s="16"/>
      <c r="I107" s="16"/>
      <c r="J107" s="16"/>
      <c r="K107" s="16"/>
      <c r="L107" s="16"/>
      <c r="M107" s="16"/>
      <c r="N107" s="16"/>
      <c r="O107" s="16"/>
      <c r="P107" s="16"/>
      <c r="Q107" s="16"/>
      <c r="S107" s="54"/>
      <c r="W107" s="52"/>
      <c r="X107" s="52"/>
      <c r="Y107" s="52"/>
      <c r="Z107" s="52"/>
      <c r="AA107" s="52"/>
      <c r="AB107" s="54"/>
      <c r="AC107" s="53"/>
      <c r="AD107" s="20"/>
      <c r="AE107" s="54"/>
      <c r="AF107" s="20"/>
      <c r="AG107" s="54"/>
      <c r="AH107" s="54"/>
      <c r="AI107" s="54"/>
      <c r="AJ107" s="54"/>
      <c r="AK107" s="54"/>
      <c r="AL107" s="54"/>
      <c r="AM107" s="54"/>
    </row>
    <row r="108" spans="1:39" ht="3.95" customHeight="1" x14ac:dyDescent="0.25">
      <c r="A108" s="54"/>
      <c r="B108" s="23"/>
      <c r="C108" s="54"/>
      <c r="D108" s="54"/>
      <c r="E108" s="54"/>
      <c r="F108" s="54"/>
      <c r="H108" s="16"/>
      <c r="I108" s="16"/>
      <c r="J108" s="16"/>
      <c r="K108" s="16"/>
      <c r="L108" s="16"/>
      <c r="M108" s="16"/>
      <c r="N108" s="16"/>
      <c r="O108" s="16"/>
      <c r="P108" s="16"/>
      <c r="Q108" s="16"/>
      <c r="S108" s="54"/>
      <c r="W108" s="52"/>
      <c r="X108" s="52"/>
      <c r="Y108" s="52"/>
      <c r="Z108" s="52"/>
      <c r="AA108" s="52"/>
      <c r="AB108" s="54"/>
      <c r="AC108" s="53"/>
      <c r="AD108" s="20"/>
      <c r="AE108" s="54"/>
      <c r="AF108" s="20"/>
      <c r="AG108" s="54"/>
      <c r="AH108" s="54"/>
      <c r="AI108" s="54"/>
      <c r="AJ108" s="54"/>
      <c r="AK108" s="54"/>
      <c r="AL108" s="54"/>
      <c r="AM108" s="54"/>
    </row>
    <row r="109" spans="1:39" ht="3.95" customHeight="1" x14ac:dyDescent="0.25">
      <c r="A109" s="54"/>
      <c r="B109" s="23"/>
      <c r="C109" s="54"/>
      <c r="D109" s="54"/>
      <c r="E109" s="54"/>
      <c r="F109" s="54"/>
      <c r="H109" s="16"/>
      <c r="I109" s="16"/>
      <c r="J109" s="16"/>
      <c r="K109" s="16"/>
      <c r="L109" s="16"/>
      <c r="M109" s="16"/>
      <c r="N109" s="16"/>
      <c r="O109" s="16"/>
      <c r="P109" s="16"/>
      <c r="Q109" s="16"/>
      <c r="S109" s="54"/>
      <c r="W109" s="52"/>
      <c r="X109" s="52"/>
      <c r="Y109" s="52"/>
      <c r="Z109" s="52"/>
      <c r="AA109" s="52"/>
      <c r="AB109" s="54"/>
      <c r="AC109" s="53"/>
      <c r="AD109" s="20"/>
      <c r="AE109" s="54"/>
      <c r="AF109" s="20"/>
      <c r="AG109" s="54"/>
      <c r="AH109" s="54"/>
      <c r="AI109" s="54"/>
      <c r="AJ109" s="54"/>
      <c r="AK109" s="54"/>
      <c r="AL109" s="54"/>
      <c r="AM109" s="54"/>
    </row>
    <row r="110" spans="1:39" ht="3.95" customHeight="1" x14ac:dyDescent="0.25">
      <c r="A110" s="54"/>
      <c r="B110" s="23"/>
      <c r="C110" s="54"/>
      <c r="D110" s="54"/>
      <c r="E110" s="54"/>
      <c r="F110" s="54"/>
      <c r="H110" s="16"/>
      <c r="I110" s="16"/>
      <c r="J110" s="16"/>
      <c r="K110" s="16"/>
      <c r="L110" s="16"/>
      <c r="M110" s="16"/>
      <c r="N110" s="16"/>
      <c r="O110" s="16"/>
      <c r="P110" s="16"/>
      <c r="Q110" s="16"/>
      <c r="S110" s="54"/>
      <c r="W110" s="52"/>
      <c r="X110" s="52"/>
      <c r="Y110" s="52"/>
      <c r="Z110" s="52"/>
      <c r="AA110" s="52"/>
      <c r="AB110" s="54"/>
      <c r="AC110" s="53"/>
      <c r="AD110" s="20"/>
      <c r="AE110" s="54"/>
      <c r="AF110" s="20"/>
      <c r="AG110" s="54"/>
      <c r="AH110" s="54"/>
      <c r="AI110" s="54"/>
      <c r="AJ110" s="54"/>
      <c r="AK110" s="54"/>
      <c r="AL110" s="54"/>
      <c r="AM110" s="54"/>
    </row>
    <row r="111" spans="1:39" ht="3.95" customHeight="1" x14ac:dyDescent="0.25">
      <c r="A111" s="54"/>
      <c r="B111" s="23"/>
      <c r="C111" s="54"/>
      <c r="D111" s="54"/>
      <c r="E111" s="54"/>
      <c r="F111" s="54"/>
      <c r="H111" s="16"/>
      <c r="I111" s="16"/>
      <c r="J111" s="16"/>
      <c r="K111" s="16"/>
      <c r="L111" s="16"/>
      <c r="M111" s="16"/>
      <c r="N111" s="16"/>
      <c r="O111" s="16"/>
      <c r="P111" s="16"/>
      <c r="Q111" s="16"/>
      <c r="S111" s="54"/>
      <c r="W111" s="52"/>
      <c r="X111" s="52"/>
      <c r="Y111" s="52"/>
      <c r="Z111" s="52"/>
      <c r="AA111" s="52"/>
      <c r="AB111" s="54"/>
      <c r="AC111" s="53"/>
      <c r="AD111" s="20"/>
      <c r="AE111" s="54"/>
      <c r="AF111" s="20"/>
      <c r="AG111" s="54"/>
      <c r="AH111" s="54"/>
      <c r="AI111" s="54"/>
      <c r="AJ111" s="54"/>
      <c r="AK111" s="54"/>
      <c r="AL111" s="54"/>
      <c r="AM111" s="54"/>
    </row>
    <row r="112" spans="1:39" ht="3.95" customHeight="1" x14ac:dyDescent="0.25">
      <c r="A112" s="54"/>
      <c r="B112" s="23"/>
      <c r="C112" s="54"/>
      <c r="D112" s="54"/>
      <c r="E112" s="54"/>
      <c r="F112" s="54"/>
      <c r="H112" s="16"/>
      <c r="I112" s="16"/>
      <c r="J112" s="16"/>
      <c r="K112" s="16"/>
      <c r="L112" s="16"/>
      <c r="M112" s="16"/>
      <c r="N112" s="16"/>
      <c r="O112" s="16"/>
      <c r="P112" s="16"/>
      <c r="Q112" s="16"/>
      <c r="S112" s="54"/>
      <c r="W112" s="52"/>
      <c r="X112" s="52"/>
      <c r="Y112" s="52"/>
      <c r="Z112" s="52"/>
      <c r="AA112" s="52"/>
      <c r="AB112" s="54"/>
      <c r="AC112" s="53"/>
      <c r="AD112" s="20"/>
      <c r="AE112" s="54"/>
      <c r="AF112" s="20"/>
      <c r="AG112" s="54"/>
      <c r="AH112" s="54"/>
      <c r="AI112" s="54"/>
      <c r="AJ112" s="54"/>
      <c r="AK112" s="54"/>
      <c r="AL112" s="54"/>
      <c r="AM112" s="54"/>
    </row>
    <row r="113" spans="1:39" ht="3.95" customHeight="1" x14ac:dyDescent="0.25">
      <c r="A113" s="54"/>
      <c r="B113" s="23"/>
      <c r="C113" s="54"/>
      <c r="D113" s="54"/>
      <c r="E113" s="54"/>
      <c r="F113" s="54"/>
      <c r="H113" s="16"/>
      <c r="I113" s="16"/>
      <c r="J113" s="16"/>
      <c r="K113" s="16"/>
      <c r="L113" s="16"/>
      <c r="M113" s="16"/>
      <c r="N113" s="16"/>
      <c r="O113" s="16"/>
      <c r="P113" s="16"/>
      <c r="Q113" s="16"/>
      <c r="S113" s="54"/>
      <c r="W113" s="52"/>
      <c r="X113" s="52"/>
      <c r="Y113" s="52"/>
      <c r="Z113" s="52"/>
      <c r="AA113" s="52"/>
      <c r="AB113" s="54"/>
      <c r="AC113" s="53"/>
      <c r="AD113" s="20"/>
      <c r="AE113" s="54"/>
      <c r="AF113" s="20"/>
      <c r="AG113" s="54"/>
      <c r="AH113" s="54"/>
      <c r="AI113" s="54"/>
      <c r="AJ113" s="54"/>
      <c r="AK113" s="54"/>
      <c r="AL113" s="54"/>
      <c r="AM113" s="54"/>
    </row>
    <row r="114" spans="1:39" ht="3.95" customHeight="1" x14ac:dyDescent="0.25">
      <c r="A114" s="54"/>
      <c r="B114" s="23"/>
      <c r="C114" s="54"/>
      <c r="D114" s="54"/>
      <c r="E114" s="54"/>
      <c r="F114" s="54"/>
      <c r="H114" s="16"/>
      <c r="I114" s="16"/>
      <c r="J114" s="16"/>
      <c r="K114" s="16"/>
      <c r="L114" s="16"/>
      <c r="M114" s="16"/>
      <c r="N114" s="16"/>
      <c r="O114" s="16"/>
      <c r="P114" s="16"/>
      <c r="Q114" s="16"/>
      <c r="S114" s="54"/>
      <c r="W114" s="52"/>
      <c r="X114" s="52"/>
      <c r="Y114" s="52"/>
      <c r="Z114" s="52"/>
      <c r="AA114" s="52"/>
      <c r="AB114" s="54"/>
      <c r="AC114" s="53"/>
      <c r="AD114" s="20"/>
      <c r="AE114" s="54"/>
      <c r="AF114" s="20"/>
      <c r="AG114" s="54"/>
      <c r="AH114" s="54"/>
      <c r="AI114" s="54"/>
      <c r="AJ114" s="54"/>
      <c r="AK114" s="54"/>
      <c r="AL114" s="54"/>
      <c r="AM114" s="54"/>
    </row>
    <row r="115" spans="1:39" ht="3.95" customHeight="1" x14ac:dyDescent="0.25">
      <c r="A115" s="54"/>
      <c r="B115" s="23"/>
      <c r="C115" s="54"/>
      <c r="D115" s="54"/>
      <c r="E115" s="54"/>
      <c r="F115" s="54"/>
      <c r="H115" s="16"/>
      <c r="I115" s="16"/>
      <c r="J115" s="16"/>
      <c r="K115" s="16"/>
      <c r="L115" s="16"/>
      <c r="M115" s="16"/>
      <c r="N115" s="16"/>
      <c r="O115" s="16"/>
      <c r="P115" s="16"/>
      <c r="Q115" s="16"/>
      <c r="S115" s="54"/>
      <c r="W115" s="52"/>
      <c r="X115" s="52"/>
      <c r="Y115" s="52"/>
      <c r="Z115" s="52"/>
      <c r="AA115" s="52"/>
      <c r="AB115" s="54"/>
      <c r="AC115" s="53"/>
      <c r="AD115" s="20"/>
      <c r="AE115" s="54"/>
      <c r="AF115" s="20"/>
      <c r="AG115" s="54"/>
      <c r="AH115" s="54"/>
      <c r="AI115" s="54"/>
      <c r="AJ115" s="54"/>
      <c r="AK115" s="54"/>
      <c r="AL115" s="54"/>
      <c r="AM115" s="54"/>
    </row>
    <row r="116" spans="1:39" ht="3.95" customHeight="1" x14ac:dyDescent="0.25">
      <c r="A116" s="54"/>
      <c r="B116" s="23"/>
      <c r="C116" s="54"/>
      <c r="D116" s="54"/>
      <c r="E116" s="54"/>
      <c r="F116" s="54"/>
      <c r="H116" s="16"/>
      <c r="I116" s="16"/>
      <c r="J116" s="16"/>
      <c r="K116" s="16"/>
      <c r="L116" s="16"/>
      <c r="M116" s="16"/>
      <c r="N116" s="16"/>
      <c r="O116" s="16"/>
      <c r="P116" s="16"/>
      <c r="Q116" s="16"/>
      <c r="S116" s="54"/>
      <c r="W116" s="52"/>
      <c r="X116" s="52"/>
      <c r="Y116" s="52"/>
      <c r="Z116" s="52"/>
      <c r="AA116" s="52"/>
      <c r="AB116" s="54"/>
      <c r="AC116" s="53"/>
      <c r="AD116" s="20"/>
      <c r="AE116" s="54"/>
      <c r="AF116" s="20"/>
      <c r="AG116" s="54"/>
      <c r="AH116" s="54"/>
      <c r="AI116" s="54"/>
      <c r="AJ116" s="54"/>
      <c r="AK116" s="54"/>
      <c r="AL116" s="54"/>
      <c r="AM116" s="54"/>
    </row>
    <row r="117" spans="1:39" ht="3.95" customHeight="1" x14ac:dyDescent="0.25">
      <c r="A117" s="54"/>
      <c r="B117" s="23"/>
      <c r="C117" s="54"/>
      <c r="D117" s="54"/>
      <c r="E117" s="54"/>
      <c r="F117" s="54"/>
      <c r="H117" s="16"/>
      <c r="I117" s="16"/>
      <c r="J117" s="16"/>
      <c r="K117" s="16"/>
      <c r="L117" s="16"/>
      <c r="M117" s="16"/>
      <c r="N117" s="16"/>
      <c r="O117" s="16"/>
      <c r="P117" s="16"/>
      <c r="Q117" s="16"/>
      <c r="S117" s="54"/>
      <c r="W117" s="52"/>
      <c r="X117" s="52"/>
      <c r="Y117" s="52"/>
      <c r="Z117" s="52"/>
      <c r="AA117" s="52"/>
      <c r="AB117" s="54"/>
      <c r="AC117" s="53"/>
      <c r="AD117" s="20"/>
      <c r="AE117" s="54"/>
      <c r="AF117" s="20"/>
      <c r="AG117" s="54"/>
      <c r="AH117" s="54"/>
      <c r="AI117" s="54"/>
      <c r="AJ117" s="54"/>
      <c r="AK117" s="54"/>
      <c r="AL117" s="54"/>
      <c r="AM117" s="54"/>
    </row>
    <row r="118" spans="1:39" ht="3.95" customHeight="1" x14ac:dyDescent="0.25">
      <c r="A118" s="54"/>
      <c r="B118" s="23"/>
      <c r="C118" s="54"/>
      <c r="D118" s="54"/>
      <c r="E118" s="54"/>
      <c r="F118" s="54"/>
      <c r="H118" s="16"/>
      <c r="I118" s="16"/>
      <c r="J118" s="16"/>
      <c r="K118" s="16"/>
      <c r="L118" s="16"/>
      <c r="M118" s="16"/>
      <c r="N118" s="16"/>
      <c r="O118" s="16"/>
      <c r="P118" s="16"/>
      <c r="Q118" s="16"/>
      <c r="S118" s="54"/>
      <c r="W118" s="52"/>
      <c r="X118" s="52"/>
      <c r="Y118" s="52"/>
      <c r="Z118" s="52"/>
      <c r="AA118" s="52"/>
      <c r="AB118" s="54"/>
      <c r="AC118" s="53"/>
      <c r="AD118" s="20"/>
      <c r="AE118" s="54"/>
      <c r="AF118" s="20"/>
      <c r="AG118" s="54"/>
      <c r="AH118" s="54"/>
      <c r="AI118" s="54"/>
      <c r="AJ118" s="54"/>
      <c r="AK118" s="54"/>
      <c r="AL118" s="54"/>
      <c r="AM118" s="54"/>
    </row>
    <row r="119" spans="1:39" ht="15.75" customHeight="1" x14ac:dyDescent="0.25">
      <c r="A119" s="50"/>
      <c r="B119" s="23"/>
      <c r="C119" s="25" t="s">
        <v>21</v>
      </c>
      <c r="D119" s="7" t="s">
        <v>133</v>
      </c>
      <c r="E119" s="50"/>
      <c r="F119" s="50"/>
      <c r="H119" s="16"/>
      <c r="I119" s="16"/>
      <c r="J119" s="16"/>
      <c r="K119" s="16"/>
      <c r="L119" s="16"/>
      <c r="M119" s="16"/>
      <c r="N119" s="16"/>
      <c r="O119" s="16"/>
      <c r="P119" s="16"/>
      <c r="Q119" s="16"/>
      <c r="S119" s="50"/>
      <c r="W119" s="52"/>
      <c r="X119" s="52"/>
      <c r="Y119" s="52"/>
      <c r="Z119" s="52"/>
      <c r="AA119" s="52"/>
      <c r="AB119" s="50"/>
      <c r="AC119" s="53"/>
      <c r="AD119" s="20"/>
      <c r="AE119" s="50"/>
      <c r="AF119" s="20"/>
      <c r="AG119" s="50"/>
      <c r="AH119" s="50"/>
      <c r="AI119" s="50"/>
      <c r="AJ119" s="50"/>
      <c r="AK119" s="50"/>
      <c r="AL119" s="50"/>
      <c r="AM119" s="50"/>
    </row>
    <row r="120" spans="1:39" ht="15.75" customHeight="1" x14ac:dyDescent="0.25">
      <c r="A120" s="50"/>
      <c r="B120" s="23"/>
      <c r="C120" s="50"/>
      <c r="D120" s="97" t="s">
        <v>36</v>
      </c>
      <c r="E120" s="99"/>
      <c r="F120" s="97" t="s">
        <v>144</v>
      </c>
      <c r="G120" s="98"/>
      <c r="H120" s="98"/>
      <c r="I120" s="98"/>
      <c r="J120" s="98"/>
      <c r="K120" s="98"/>
      <c r="L120" s="98"/>
      <c r="M120" s="98"/>
      <c r="N120" s="98"/>
      <c r="O120" s="98"/>
      <c r="P120" s="98"/>
      <c r="Q120" s="98"/>
      <c r="R120" s="98"/>
      <c r="S120" s="98"/>
      <c r="T120" s="98"/>
      <c r="U120" s="98"/>
      <c r="V120" s="98"/>
      <c r="W120" s="98"/>
      <c r="X120" s="113" t="s">
        <v>145</v>
      </c>
      <c r="Y120" s="114"/>
      <c r="Z120" s="114"/>
      <c r="AA120" s="114"/>
      <c r="AB120" s="114"/>
      <c r="AC120" s="114"/>
      <c r="AD120" s="115"/>
      <c r="AE120" s="75" t="s">
        <v>146</v>
      </c>
      <c r="AF120" s="75"/>
      <c r="AG120" s="75"/>
      <c r="AH120" s="75"/>
      <c r="AI120" s="75"/>
      <c r="AJ120" s="75"/>
      <c r="AK120" s="75"/>
      <c r="AL120" s="50"/>
      <c r="AM120" s="50"/>
    </row>
    <row r="121" spans="1:39" ht="15.75" customHeight="1" x14ac:dyDescent="0.25">
      <c r="A121" s="50"/>
      <c r="B121" s="23"/>
      <c r="C121" s="50"/>
      <c r="D121" s="57">
        <v>1</v>
      </c>
      <c r="E121" s="58"/>
      <c r="F121" s="71"/>
      <c r="G121" s="72"/>
      <c r="H121" s="72"/>
      <c r="I121" s="72"/>
      <c r="J121" s="72"/>
      <c r="K121" s="72"/>
      <c r="L121" s="72"/>
      <c r="M121" s="72"/>
      <c r="N121" s="72"/>
      <c r="O121" s="72"/>
      <c r="P121" s="72"/>
      <c r="Q121" s="72"/>
      <c r="R121" s="72"/>
      <c r="S121" s="72"/>
      <c r="T121" s="72"/>
      <c r="U121" s="72"/>
      <c r="V121" s="72"/>
      <c r="W121" s="72"/>
      <c r="X121" s="74"/>
      <c r="Y121" s="74"/>
      <c r="Z121" s="74"/>
      <c r="AA121" s="74"/>
      <c r="AB121" s="74"/>
      <c r="AC121" s="74"/>
      <c r="AD121" s="74"/>
      <c r="AE121" s="74"/>
      <c r="AF121" s="74"/>
      <c r="AG121" s="74"/>
      <c r="AH121" s="74"/>
      <c r="AI121" s="74"/>
      <c r="AJ121" s="74"/>
      <c r="AK121" s="74"/>
      <c r="AL121" s="50"/>
      <c r="AM121" s="50"/>
    </row>
    <row r="122" spans="1:39" ht="15.75" customHeight="1" x14ac:dyDescent="0.25">
      <c r="A122" s="50"/>
      <c r="B122" s="23"/>
      <c r="C122" s="50"/>
      <c r="D122" s="57">
        <v>2</v>
      </c>
      <c r="E122" s="58"/>
      <c r="F122" s="76"/>
      <c r="G122" s="77"/>
      <c r="H122" s="77"/>
      <c r="I122" s="77"/>
      <c r="J122" s="77"/>
      <c r="K122" s="77"/>
      <c r="L122" s="77"/>
      <c r="M122" s="77"/>
      <c r="N122" s="77"/>
      <c r="O122" s="77"/>
      <c r="P122" s="77"/>
      <c r="Q122" s="77"/>
      <c r="R122" s="77"/>
      <c r="S122" s="77"/>
      <c r="T122" s="77"/>
      <c r="U122" s="77"/>
      <c r="V122" s="77"/>
      <c r="W122" s="77"/>
      <c r="X122" s="74"/>
      <c r="Y122" s="74"/>
      <c r="Z122" s="74"/>
      <c r="AA122" s="74"/>
      <c r="AB122" s="74"/>
      <c r="AC122" s="74"/>
      <c r="AD122" s="74"/>
      <c r="AE122" s="74"/>
      <c r="AF122" s="74"/>
      <c r="AG122" s="74"/>
      <c r="AH122" s="74"/>
      <c r="AI122" s="74"/>
      <c r="AJ122" s="74"/>
      <c r="AK122" s="74"/>
      <c r="AL122" s="50"/>
      <c r="AM122" s="50"/>
    </row>
    <row r="123" spans="1:39" ht="15.75" customHeight="1" x14ac:dyDescent="0.25">
      <c r="A123" s="50"/>
      <c r="B123" s="23"/>
      <c r="C123" s="50"/>
      <c r="D123" s="57">
        <v>3</v>
      </c>
      <c r="E123" s="58"/>
      <c r="F123" s="76"/>
      <c r="G123" s="77"/>
      <c r="H123" s="77"/>
      <c r="I123" s="77"/>
      <c r="J123" s="77"/>
      <c r="K123" s="77"/>
      <c r="L123" s="77"/>
      <c r="M123" s="77"/>
      <c r="N123" s="77"/>
      <c r="O123" s="77"/>
      <c r="P123" s="77"/>
      <c r="Q123" s="77"/>
      <c r="R123" s="77"/>
      <c r="S123" s="77"/>
      <c r="T123" s="77"/>
      <c r="U123" s="77"/>
      <c r="V123" s="77"/>
      <c r="W123" s="77"/>
      <c r="X123" s="74"/>
      <c r="Y123" s="74"/>
      <c r="Z123" s="74"/>
      <c r="AA123" s="74"/>
      <c r="AB123" s="74"/>
      <c r="AC123" s="74"/>
      <c r="AD123" s="74"/>
      <c r="AE123" s="74"/>
      <c r="AF123" s="74"/>
      <c r="AG123" s="74"/>
      <c r="AH123" s="74"/>
      <c r="AI123" s="74"/>
      <c r="AJ123" s="74"/>
      <c r="AK123" s="74"/>
      <c r="AL123" s="50"/>
      <c r="AM123" s="50"/>
    </row>
    <row r="124" spans="1:39" ht="3.95" customHeight="1" x14ac:dyDescent="0.25">
      <c r="A124" s="50"/>
      <c r="B124" s="23"/>
      <c r="C124" s="50"/>
      <c r="D124" s="50"/>
      <c r="E124" s="50"/>
      <c r="F124" s="50"/>
      <c r="H124" s="16"/>
      <c r="I124" s="16"/>
      <c r="J124" s="16"/>
      <c r="K124" s="16"/>
      <c r="L124" s="16"/>
      <c r="M124" s="16"/>
      <c r="N124" s="16"/>
      <c r="O124" s="16"/>
      <c r="P124" s="16"/>
      <c r="Q124" s="16"/>
      <c r="S124" s="50"/>
      <c r="W124" s="52"/>
      <c r="X124" s="52"/>
      <c r="Y124" s="52"/>
      <c r="Z124" s="52"/>
      <c r="AA124" s="52"/>
      <c r="AB124" s="50"/>
      <c r="AC124" s="53"/>
      <c r="AD124" s="20"/>
      <c r="AE124" s="50"/>
      <c r="AF124" s="20"/>
      <c r="AG124" s="50"/>
      <c r="AH124" s="50"/>
      <c r="AI124" s="50"/>
      <c r="AJ124" s="50"/>
      <c r="AK124" s="50"/>
      <c r="AL124" s="50"/>
      <c r="AM124" s="50"/>
    </row>
    <row r="125" spans="1:39" ht="15.75" customHeight="1" x14ac:dyDescent="0.25">
      <c r="A125" s="50"/>
      <c r="B125" s="23"/>
      <c r="C125" s="50"/>
      <c r="D125" s="50" t="s">
        <v>117</v>
      </c>
      <c r="E125" s="50"/>
      <c r="F125" s="50"/>
      <c r="H125" s="55" t="str">
        <f>IF($I$8="","",VLOOKUP($I$8,#REF!,27,0))</f>
        <v/>
      </c>
      <c r="I125" s="55"/>
      <c r="J125" s="55"/>
      <c r="K125" s="55"/>
      <c r="L125" s="55"/>
      <c r="M125" s="55"/>
      <c r="N125" s="55"/>
      <c r="O125" s="55"/>
      <c r="P125" s="55"/>
      <c r="Q125" s="55"/>
      <c r="S125" s="50" t="s">
        <v>115</v>
      </c>
      <c r="W125" s="65" t="str">
        <f>IF($I$8="","",VLOOKUP($I$8,#REF!,28,0))</f>
        <v/>
      </c>
      <c r="X125" s="65"/>
      <c r="Y125" s="65"/>
      <c r="Z125" s="65"/>
      <c r="AA125" s="65"/>
      <c r="AB125" s="50"/>
      <c r="AC125" s="51" t="str">
        <f>IF($I$8="","",IF(VLOOKUP($I$8,#REF!,38,0)="Terlampir","√",""))</f>
        <v/>
      </c>
      <c r="AD125" s="20" t="s">
        <v>134</v>
      </c>
      <c r="AE125" s="50"/>
      <c r="AF125" s="20"/>
      <c r="AG125" s="50"/>
      <c r="AH125" s="50"/>
      <c r="AI125" s="50"/>
      <c r="AJ125" s="50"/>
      <c r="AK125" s="50"/>
      <c r="AL125" s="50"/>
      <c r="AM125" s="50"/>
    </row>
    <row r="126" spans="1:39" ht="5.0999999999999996" customHeight="1" x14ac:dyDescent="0.25">
      <c r="A126" s="50"/>
      <c r="B126" s="23"/>
      <c r="C126" s="50"/>
      <c r="D126" s="50"/>
      <c r="E126" s="50"/>
      <c r="F126" s="50"/>
      <c r="H126" s="16"/>
      <c r="I126" s="16"/>
      <c r="J126" s="16"/>
      <c r="K126" s="16"/>
      <c r="L126" s="16"/>
      <c r="M126" s="16"/>
      <c r="N126" s="16"/>
      <c r="O126" s="16"/>
      <c r="P126" s="16"/>
      <c r="Q126" s="16"/>
      <c r="S126" s="50"/>
      <c r="W126" s="52"/>
      <c r="X126" s="52"/>
      <c r="Y126" s="52"/>
      <c r="Z126" s="52"/>
      <c r="AA126" s="52"/>
      <c r="AB126" s="50"/>
      <c r="AC126" s="53"/>
      <c r="AD126" s="20"/>
      <c r="AE126" s="50"/>
      <c r="AF126" s="20"/>
      <c r="AG126" s="50"/>
      <c r="AH126" s="50"/>
      <c r="AI126" s="50"/>
      <c r="AJ126" s="50"/>
      <c r="AK126" s="50"/>
      <c r="AL126" s="50"/>
      <c r="AM126" s="50"/>
    </row>
    <row r="127" spans="1:39" ht="15.75" customHeight="1" x14ac:dyDescent="0.25">
      <c r="A127" s="50"/>
      <c r="B127" s="23"/>
      <c r="C127" s="25" t="s">
        <v>22</v>
      </c>
      <c r="D127" s="7" t="s">
        <v>135</v>
      </c>
      <c r="E127" s="50"/>
      <c r="F127" s="50"/>
      <c r="H127" s="16"/>
      <c r="I127" s="16"/>
      <c r="J127" s="16"/>
      <c r="K127" s="16"/>
      <c r="L127" s="16"/>
      <c r="M127" s="16"/>
      <c r="N127" s="16"/>
      <c r="O127" s="16"/>
      <c r="P127" s="16"/>
      <c r="Q127" s="16"/>
      <c r="S127" s="50"/>
      <c r="W127" s="52"/>
      <c r="X127" s="52"/>
      <c r="Y127" s="52"/>
      <c r="Z127" s="52"/>
      <c r="AA127" s="52"/>
      <c r="AB127" s="50"/>
      <c r="AC127" s="53"/>
      <c r="AD127" s="20"/>
      <c r="AE127" s="50"/>
      <c r="AF127" s="20"/>
      <c r="AG127" s="50"/>
      <c r="AH127" s="50"/>
      <c r="AI127" s="50"/>
      <c r="AJ127" s="50"/>
      <c r="AK127" s="50"/>
      <c r="AL127" s="50"/>
      <c r="AM127" s="50"/>
    </row>
    <row r="128" spans="1:39" ht="31.5" customHeight="1" x14ac:dyDescent="0.25">
      <c r="A128" s="50"/>
      <c r="B128" s="23"/>
      <c r="C128" s="50"/>
      <c r="D128" s="97" t="s">
        <v>36</v>
      </c>
      <c r="E128" s="99"/>
      <c r="F128" s="97" t="s">
        <v>141</v>
      </c>
      <c r="G128" s="98"/>
      <c r="H128" s="98"/>
      <c r="I128" s="98"/>
      <c r="J128" s="98"/>
      <c r="K128" s="98"/>
      <c r="L128" s="98"/>
      <c r="M128" s="98"/>
      <c r="N128" s="98"/>
      <c r="O128" s="98"/>
      <c r="P128" s="98"/>
      <c r="Q128" s="98"/>
      <c r="R128" s="98"/>
      <c r="S128" s="98"/>
      <c r="T128" s="98"/>
      <c r="U128" s="98"/>
      <c r="V128" s="98"/>
      <c r="W128" s="98"/>
      <c r="X128" s="113" t="s">
        <v>142</v>
      </c>
      <c r="Y128" s="114"/>
      <c r="Z128" s="114"/>
      <c r="AA128" s="114"/>
      <c r="AB128" s="114"/>
      <c r="AC128" s="114"/>
      <c r="AD128" s="115"/>
      <c r="AE128" s="105" t="s">
        <v>143</v>
      </c>
      <c r="AF128" s="79"/>
      <c r="AG128" s="79"/>
      <c r="AH128" s="79"/>
      <c r="AI128" s="79"/>
      <c r="AJ128" s="79"/>
      <c r="AK128" s="50"/>
      <c r="AL128" s="50"/>
      <c r="AM128" s="50"/>
    </row>
    <row r="129" spans="1:39" ht="15.75" customHeight="1" x14ac:dyDescent="0.25">
      <c r="A129" s="50"/>
      <c r="B129" s="23"/>
      <c r="C129" s="50"/>
      <c r="D129" s="57">
        <v>1</v>
      </c>
      <c r="E129" s="58"/>
      <c r="F129" s="71"/>
      <c r="G129" s="72"/>
      <c r="H129" s="72"/>
      <c r="I129" s="72"/>
      <c r="J129" s="72"/>
      <c r="K129" s="72"/>
      <c r="L129" s="72"/>
      <c r="M129" s="72"/>
      <c r="N129" s="72"/>
      <c r="O129" s="72"/>
      <c r="P129" s="72"/>
      <c r="Q129" s="72"/>
      <c r="R129" s="72"/>
      <c r="S129" s="72"/>
      <c r="T129" s="72"/>
      <c r="U129" s="72"/>
      <c r="V129" s="72"/>
      <c r="W129" s="72"/>
      <c r="X129" s="74"/>
      <c r="Y129" s="74"/>
      <c r="Z129" s="74"/>
      <c r="AA129" s="74"/>
      <c r="AB129" s="74"/>
      <c r="AC129" s="74"/>
      <c r="AD129" s="74"/>
      <c r="AE129" s="59"/>
      <c r="AF129" s="61"/>
      <c r="AG129" s="61"/>
      <c r="AH129" s="61"/>
      <c r="AI129" s="61"/>
      <c r="AJ129" s="60"/>
      <c r="AK129" s="50"/>
      <c r="AL129" s="50"/>
      <c r="AM129" s="50"/>
    </row>
    <row r="130" spans="1:39" ht="15.75" customHeight="1" x14ac:dyDescent="0.25">
      <c r="A130" s="50"/>
      <c r="B130" s="23"/>
      <c r="C130" s="50"/>
      <c r="D130" s="57">
        <v>2</v>
      </c>
      <c r="E130" s="58"/>
      <c r="F130" s="76"/>
      <c r="G130" s="77"/>
      <c r="H130" s="77"/>
      <c r="I130" s="77"/>
      <c r="J130" s="77"/>
      <c r="K130" s="77"/>
      <c r="L130" s="77"/>
      <c r="M130" s="77"/>
      <c r="N130" s="77"/>
      <c r="O130" s="77"/>
      <c r="P130" s="77"/>
      <c r="Q130" s="77"/>
      <c r="R130" s="77"/>
      <c r="S130" s="77"/>
      <c r="T130" s="77"/>
      <c r="U130" s="77"/>
      <c r="V130" s="77"/>
      <c r="W130" s="77"/>
      <c r="X130" s="74"/>
      <c r="Y130" s="74"/>
      <c r="Z130" s="74"/>
      <c r="AA130" s="74"/>
      <c r="AB130" s="74"/>
      <c r="AC130" s="74"/>
      <c r="AD130" s="74"/>
      <c r="AE130" s="59"/>
      <c r="AF130" s="61"/>
      <c r="AG130" s="61"/>
      <c r="AH130" s="61"/>
      <c r="AI130" s="61"/>
      <c r="AJ130" s="60"/>
      <c r="AK130" s="50"/>
      <c r="AL130" s="50"/>
      <c r="AM130" s="50"/>
    </row>
    <row r="131" spans="1:39" ht="15.75" customHeight="1" x14ac:dyDescent="0.25">
      <c r="A131" s="50"/>
      <c r="B131" s="23"/>
      <c r="C131" s="50"/>
      <c r="D131" s="57">
        <v>3</v>
      </c>
      <c r="E131" s="58"/>
      <c r="F131" s="76"/>
      <c r="G131" s="77"/>
      <c r="H131" s="77"/>
      <c r="I131" s="77"/>
      <c r="J131" s="77"/>
      <c r="K131" s="77"/>
      <c r="L131" s="77"/>
      <c r="M131" s="77"/>
      <c r="N131" s="77"/>
      <c r="O131" s="77"/>
      <c r="P131" s="77"/>
      <c r="Q131" s="77"/>
      <c r="R131" s="77"/>
      <c r="S131" s="77"/>
      <c r="T131" s="77"/>
      <c r="U131" s="77"/>
      <c r="V131" s="77"/>
      <c r="W131" s="77"/>
      <c r="X131" s="74"/>
      <c r="Y131" s="74"/>
      <c r="Z131" s="74"/>
      <c r="AA131" s="74"/>
      <c r="AB131" s="74"/>
      <c r="AC131" s="74"/>
      <c r="AD131" s="74"/>
      <c r="AE131" s="59"/>
      <c r="AF131" s="61"/>
      <c r="AG131" s="61"/>
      <c r="AH131" s="61"/>
      <c r="AI131" s="61"/>
      <c r="AJ131" s="60"/>
      <c r="AK131" s="50"/>
      <c r="AL131" s="50"/>
      <c r="AM131" s="50"/>
    </row>
    <row r="132" spans="1:39" ht="5.0999999999999996" customHeight="1" x14ac:dyDescent="0.25">
      <c r="A132" s="50"/>
      <c r="B132" s="23"/>
      <c r="C132" s="50"/>
      <c r="D132" s="50"/>
      <c r="E132" s="50"/>
      <c r="F132" s="50"/>
      <c r="H132" s="16"/>
      <c r="I132" s="16"/>
      <c r="J132" s="16"/>
      <c r="K132" s="16"/>
      <c r="L132" s="16"/>
      <c r="M132" s="16"/>
      <c r="N132" s="16"/>
      <c r="O132" s="16"/>
      <c r="P132" s="16"/>
      <c r="Q132" s="16"/>
      <c r="S132" s="50"/>
      <c r="W132" s="52"/>
      <c r="X132" s="52"/>
      <c r="Y132" s="52"/>
      <c r="Z132" s="52"/>
      <c r="AA132" s="52"/>
      <c r="AB132" s="50"/>
      <c r="AC132" s="53"/>
      <c r="AD132" s="20"/>
      <c r="AE132" s="50"/>
      <c r="AF132" s="20"/>
      <c r="AG132" s="50"/>
      <c r="AH132" s="50"/>
      <c r="AI132" s="50"/>
      <c r="AJ132" s="50"/>
      <c r="AK132" s="50"/>
      <c r="AL132" s="50"/>
      <c r="AM132" s="50"/>
    </row>
    <row r="133" spans="1:39" ht="15.75" customHeight="1" x14ac:dyDescent="0.25">
      <c r="A133" s="50"/>
      <c r="B133" s="23"/>
      <c r="C133" s="50"/>
      <c r="D133" s="50" t="s">
        <v>117</v>
      </c>
      <c r="E133" s="50"/>
      <c r="F133" s="50"/>
      <c r="H133" s="55" t="str">
        <f>IF($I$8="","",VLOOKUP($I$8,#REF!,27,0))</f>
        <v/>
      </c>
      <c r="I133" s="55"/>
      <c r="J133" s="55"/>
      <c r="K133" s="55"/>
      <c r="L133" s="55"/>
      <c r="M133" s="55"/>
      <c r="N133" s="55"/>
      <c r="O133" s="55"/>
      <c r="P133" s="55"/>
      <c r="Q133" s="55"/>
      <c r="S133" s="50" t="s">
        <v>115</v>
      </c>
      <c r="W133" s="65" t="str">
        <f>IF($I$8="","",VLOOKUP($I$8,#REF!,28,0))</f>
        <v/>
      </c>
      <c r="X133" s="65"/>
      <c r="Y133" s="65"/>
      <c r="Z133" s="65"/>
      <c r="AA133" s="65"/>
      <c r="AB133" s="50"/>
      <c r="AC133" s="51" t="str">
        <f>IF($I$8="","",IF(VLOOKUP($I$8,#REF!,38,0)="Terlampir","√",""))</f>
        <v/>
      </c>
      <c r="AD133" s="20" t="s">
        <v>134</v>
      </c>
      <c r="AE133" s="50"/>
      <c r="AF133" s="20"/>
      <c r="AG133" s="50"/>
      <c r="AH133" s="50"/>
      <c r="AI133" s="50"/>
      <c r="AJ133" s="50"/>
      <c r="AK133" s="50"/>
      <c r="AL133" s="50"/>
      <c r="AM133" s="50"/>
    </row>
    <row r="134" spans="1:39" ht="5.0999999999999996" customHeight="1" x14ac:dyDescent="0.25">
      <c r="A134" s="50"/>
      <c r="B134" s="23"/>
      <c r="C134" s="50"/>
      <c r="D134" s="50"/>
      <c r="E134" s="50"/>
      <c r="F134" s="50"/>
      <c r="H134" s="16"/>
      <c r="I134" s="16"/>
      <c r="J134" s="16"/>
      <c r="K134" s="16"/>
      <c r="L134" s="16"/>
      <c r="M134" s="16"/>
      <c r="N134" s="16"/>
      <c r="O134" s="16"/>
      <c r="P134" s="16"/>
      <c r="Q134" s="16"/>
      <c r="S134" s="50"/>
      <c r="W134" s="52"/>
      <c r="X134" s="52"/>
      <c r="Y134" s="52"/>
      <c r="Z134" s="52"/>
      <c r="AA134" s="52"/>
      <c r="AB134" s="50"/>
      <c r="AC134" s="53"/>
      <c r="AD134" s="20"/>
      <c r="AE134" s="50"/>
      <c r="AF134" s="20"/>
      <c r="AG134" s="50"/>
      <c r="AH134" s="50"/>
      <c r="AI134" s="50"/>
      <c r="AJ134" s="50"/>
      <c r="AK134" s="50"/>
      <c r="AL134" s="50"/>
      <c r="AM134" s="50"/>
    </row>
    <row r="135" spans="1:39" ht="15.75" customHeight="1" x14ac:dyDescent="0.25">
      <c r="A135" s="50"/>
      <c r="B135" s="23"/>
      <c r="C135" s="25" t="s">
        <v>136</v>
      </c>
      <c r="D135" s="7" t="s">
        <v>137</v>
      </c>
      <c r="E135" s="50"/>
      <c r="F135" s="50"/>
      <c r="H135" s="16"/>
      <c r="I135" s="16"/>
      <c r="J135" s="16"/>
      <c r="K135" s="16"/>
      <c r="L135" s="16"/>
      <c r="M135" s="16"/>
      <c r="N135" s="16"/>
      <c r="O135" s="16"/>
      <c r="P135" s="16"/>
      <c r="Q135" s="16"/>
      <c r="S135" s="50"/>
      <c r="W135" s="52"/>
      <c r="X135" s="52"/>
      <c r="Y135" s="52"/>
      <c r="Z135" s="52"/>
      <c r="AA135" s="52"/>
      <c r="AB135" s="50"/>
      <c r="AC135" s="53"/>
      <c r="AD135" s="20"/>
      <c r="AE135" s="50"/>
      <c r="AF135" s="20"/>
      <c r="AG135" s="50"/>
      <c r="AH135" s="50"/>
      <c r="AI135" s="50"/>
      <c r="AJ135" s="50"/>
      <c r="AK135" s="50"/>
      <c r="AL135" s="50"/>
      <c r="AM135" s="50"/>
    </row>
    <row r="136" spans="1:39" ht="15.75" customHeight="1" x14ac:dyDescent="0.25">
      <c r="A136" s="50"/>
      <c r="B136" s="23"/>
      <c r="C136" s="50"/>
      <c r="D136" s="97" t="s">
        <v>36</v>
      </c>
      <c r="E136" s="99"/>
      <c r="F136" s="97" t="s">
        <v>147</v>
      </c>
      <c r="G136" s="98"/>
      <c r="H136" s="98"/>
      <c r="I136" s="98"/>
      <c r="J136" s="98"/>
      <c r="K136" s="98"/>
      <c r="L136" s="98"/>
      <c r="M136" s="98"/>
      <c r="N136" s="98"/>
      <c r="O136" s="98"/>
      <c r="P136" s="98"/>
      <c r="Q136" s="98"/>
      <c r="R136" s="98"/>
      <c r="S136" s="98"/>
      <c r="T136" s="98"/>
      <c r="U136" s="98"/>
      <c r="V136" s="98"/>
      <c r="W136" s="99"/>
      <c r="X136" s="113" t="s">
        <v>148</v>
      </c>
      <c r="Y136" s="114"/>
      <c r="Z136" s="114"/>
      <c r="AA136" s="114"/>
      <c r="AB136" s="114"/>
      <c r="AC136" s="114"/>
      <c r="AD136" s="114"/>
      <c r="AE136" s="114"/>
      <c r="AF136" s="114"/>
      <c r="AG136" s="114"/>
      <c r="AH136" s="114"/>
      <c r="AI136" s="114"/>
      <c r="AJ136" s="115"/>
      <c r="AK136" s="50"/>
      <c r="AL136" s="50"/>
      <c r="AM136" s="50"/>
    </row>
    <row r="137" spans="1:39" ht="15.75" customHeight="1" x14ac:dyDescent="0.25">
      <c r="A137" s="50"/>
      <c r="B137" s="23"/>
      <c r="C137" s="50"/>
      <c r="D137" s="100"/>
      <c r="E137" s="102"/>
      <c r="F137" s="100"/>
      <c r="G137" s="101"/>
      <c r="H137" s="101"/>
      <c r="I137" s="101"/>
      <c r="J137" s="101"/>
      <c r="K137" s="101"/>
      <c r="L137" s="101"/>
      <c r="M137" s="101"/>
      <c r="N137" s="101"/>
      <c r="O137" s="101"/>
      <c r="P137" s="101"/>
      <c r="Q137" s="101"/>
      <c r="R137" s="101"/>
      <c r="S137" s="101"/>
      <c r="T137" s="101"/>
      <c r="U137" s="101"/>
      <c r="V137" s="101"/>
      <c r="W137" s="102"/>
      <c r="X137" s="113" t="s">
        <v>71</v>
      </c>
      <c r="Y137" s="114"/>
      <c r="Z137" s="114"/>
      <c r="AA137" s="114"/>
      <c r="AB137" s="114"/>
      <c r="AC137" s="114"/>
      <c r="AD137" s="115"/>
      <c r="AE137" s="103" t="s">
        <v>149</v>
      </c>
      <c r="AF137" s="104"/>
      <c r="AG137" s="104"/>
      <c r="AH137" s="104"/>
      <c r="AI137" s="104"/>
      <c r="AJ137" s="105"/>
      <c r="AK137" s="50"/>
      <c r="AL137" s="50"/>
      <c r="AM137" s="50"/>
    </row>
    <row r="138" spans="1:39" ht="15.75" customHeight="1" x14ac:dyDescent="0.25">
      <c r="A138" s="50"/>
      <c r="B138" s="23"/>
      <c r="C138" s="50"/>
      <c r="D138" s="57">
        <v>1</v>
      </c>
      <c r="E138" s="58"/>
      <c r="F138" s="71"/>
      <c r="G138" s="72"/>
      <c r="H138" s="72"/>
      <c r="I138" s="72"/>
      <c r="J138" s="72"/>
      <c r="K138" s="72"/>
      <c r="L138" s="72"/>
      <c r="M138" s="72"/>
      <c r="N138" s="72"/>
      <c r="O138" s="72"/>
      <c r="P138" s="72"/>
      <c r="Q138" s="72"/>
      <c r="R138" s="72"/>
      <c r="S138" s="72"/>
      <c r="T138" s="72"/>
      <c r="U138" s="72"/>
      <c r="V138" s="72"/>
      <c r="W138" s="72"/>
      <c r="X138" s="74"/>
      <c r="Y138" s="74"/>
      <c r="Z138" s="74"/>
      <c r="AA138" s="74"/>
      <c r="AB138" s="74"/>
      <c r="AC138" s="74"/>
      <c r="AD138" s="74"/>
      <c r="AE138" s="59"/>
      <c r="AF138" s="61"/>
      <c r="AG138" s="61"/>
      <c r="AH138" s="61"/>
      <c r="AI138" s="61"/>
      <c r="AJ138" s="60"/>
      <c r="AK138" s="50"/>
      <c r="AL138" s="50"/>
      <c r="AM138" s="50"/>
    </row>
    <row r="139" spans="1:39" ht="15.75" customHeight="1" x14ac:dyDescent="0.25">
      <c r="A139" s="50"/>
      <c r="B139" s="23"/>
      <c r="C139" s="50"/>
      <c r="D139" s="57">
        <v>2</v>
      </c>
      <c r="E139" s="58"/>
      <c r="F139" s="76"/>
      <c r="G139" s="77"/>
      <c r="H139" s="77"/>
      <c r="I139" s="77"/>
      <c r="J139" s="77"/>
      <c r="K139" s="77"/>
      <c r="L139" s="77"/>
      <c r="M139" s="77"/>
      <c r="N139" s="77"/>
      <c r="O139" s="77"/>
      <c r="P139" s="77"/>
      <c r="Q139" s="77"/>
      <c r="R139" s="77"/>
      <c r="S139" s="77"/>
      <c r="T139" s="77"/>
      <c r="U139" s="77"/>
      <c r="V139" s="77"/>
      <c r="W139" s="77"/>
      <c r="X139" s="74"/>
      <c r="Y139" s="74"/>
      <c r="Z139" s="74"/>
      <c r="AA139" s="74"/>
      <c r="AB139" s="74"/>
      <c r="AC139" s="74"/>
      <c r="AD139" s="74"/>
      <c r="AE139" s="59"/>
      <c r="AF139" s="61"/>
      <c r="AG139" s="61"/>
      <c r="AH139" s="61"/>
      <c r="AI139" s="61"/>
      <c r="AJ139" s="60"/>
      <c r="AK139" s="50"/>
      <c r="AL139" s="50"/>
      <c r="AM139" s="50"/>
    </row>
    <row r="140" spans="1:39" ht="15.75" customHeight="1" x14ac:dyDescent="0.25">
      <c r="A140" s="50"/>
      <c r="B140" s="23"/>
      <c r="C140" s="50"/>
      <c r="D140" s="57">
        <v>3</v>
      </c>
      <c r="E140" s="58"/>
      <c r="F140" s="76"/>
      <c r="G140" s="77"/>
      <c r="H140" s="77"/>
      <c r="I140" s="77"/>
      <c r="J140" s="77"/>
      <c r="K140" s="77"/>
      <c r="L140" s="77"/>
      <c r="M140" s="77"/>
      <c r="N140" s="77"/>
      <c r="O140" s="77"/>
      <c r="P140" s="77"/>
      <c r="Q140" s="77"/>
      <c r="R140" s="77"/>
      <c r="S140" s="77"/>
      <c r="T140" s="77"/>
      <c r="U140" s="77"/>
      <c r="V140" s="77"/>
      <c r="W140" s="77"/>
      <c r="X140" s="74"/>
      <c r="Y140" s="74"/>
      <c r="Z140" s="74"/>
      <c r="AA140" s="74"/>
      <c r="AB140" s="74"/>
      <c r="AC140" s="74"/>
      <c r="AD140" s="74"/>
      <c r="AE140" s="59"/>
      <c r="AF140" s="61"/>
      <c r="AG140" s="61"/>
      <c r="AH140" s="61"/>
      <c r="AI140" s="61"/>
      <c r="AJ140" s="60"/>
      <c r="AK140" s="50"/>
      <c r="AL140" s="50"/>
      <c r="AM140" s="50"/>
    </row>
    <row r="141" spans="1:39" ht="5.0999999999999996" customHeight="1" x14ac:dyDescent="0.25">
      <c r="A141" s="50"/>
      <c r="B141" s="23"/>
      <c r="C141" s="50"/>
      <c r="D141" s="50"/>
      <c r="E141" s="50"/>
      <c r="F141" s="50"/>
      <c r="H141" s="16"/>
      <c r="I141" s="16"/>
      <c r="J141" s="16"/>
      <c r="K141" s="16"/>
      <c r="L141" s="16"/>
      <c r="M141" s="16"/>
      <c r="N141" s="16"/>
      <c r="O141" s="16"/>
      <c r="P141" s="16"/>
      <c r="Q141" s="16"/>
      <c r="S141" s="50"/>
      <c r="W141" s="52"/>
      <c r="X141" s="52"/>
      <c r="Y141" s="52"/>
      <c r="Z141" s="52"/>
      <c r="AA141" s="52"/>
      <c r="AB141" s="50"/>
      <c r="AC141" s="53"/>
      <c r="AD141" s="20"/>
      <c r="AE141" s="50"/>
      <c r="AF141" s="20"/>
      <c r="AG141" s="50"/>
      <c r="AH141" s="50"/>
      <c r="AI141" s="50"/>
      <c r="AJ141" s="50"/>
      <c r="AK141" s="50"/>
      <c r="AL141" s="50"/>
      <c r="AM141" s="50"/>
    </row>
    <row r="142" spans="1:39" ht="15.75" customHeight="1" x14ac:dyDescent="0.25">
      <c r="A142" s="50"/>
      <c r="B142" s="23"/>
      <c r="C142" s="50"/>
      <c r="D142" s="50" t="s">
        <v>117</v>
      </c>
      <c r="E142" s="50"/>
      <c r="F142" s="50"/>
      <c r="H142" s="55" t="str">
        <f>IF($I$8="","",VLOOKUP($I$8,#REF!,27,0))</f>
        <v/>
      </c>
      <c r="I142" s="55"/>
      <c r="J142" s="55"/>
      <c r="K142" s="55"/>
      <c r="L142" s="55"/>
      <c r="M142" s="55"/>
      <c r="N142" s="55"/>
      <c r="O142" s="55"/>
      <c r="P142" s="55"/>
      <c r="Q142" s="55"/>
      <c r="S142" s="50" t="s">
        <v>115</v>
      </c>
      <c r="W142" s="65" t="str">
        <f>IF($I$8="","",VLOOKUP($I$8,#REF!,28,0))</f>
        <v/>
      </c>
      <c r="X142" s="65"/>
      <c r="Y142" s="65"/>
      <c r="Z142" s="65"/>
      <c r="AA142" s="65"/>
      <c r="AB142" s="50"/>
      <c r="AC142" s="51" t="str">
        <f>IF($I$8="","",IF(VLOOKUP($I$8,#REF!,38,0)="Terlampir","√",""))</f>
        <v/>
      </c>
      <c r="AD142" s="20" t="s">
        <v>150</v>
      </c>
      <c r="AE142" s="50"/>
      <c r="AF142" s="20"/>
      <c r="AG142" s="50"/>
      <c r="AH142" s="50"/>
      <c r="AI142" s="50"/>
      <c r="AJ142" s="50"/>
      <c r="AK142" s="50"/>
      <c r="AL142" s="50"/>
      <c r="AM142" s="50"/>
    </row>
    <row r="143" spans="1:39" ht="15.75" customHeight="1" x14ac:dyDescent="0.25">
      <c r="A143" s="17"/>
      <c r="B143" s="17"/>
      <c r="C143" s="17"/>
      <c r="D143" s="17"/>
      <c r="E143" s="17"/>
      <c r="F143" s="17"/>
      <c r="I143" s="6"/>
      <c r="J143" s="6"/>
      <c r="K143" s="6"/>
      <c r="L143" s="6"/>
      <c r="M143" s="6"/>
      <c r="N143" s="6"/>
      <c r="O143" s="6"/>
      <c r="P143" s="6"/>
      <c r="Q143" s="6"/>
      <c r="S143" s="17"/>
      <c r="X143" s="34"/>
      <c r="Y143" s="16"/>
      <c r="Z143" s="16"/>
      <c r="AA143" s="16"/>
      <c r="AB143" s="21"/>
      <c r="AD143" s="6" t="s">
        <v>83</v>
      </c>
      <c r="AE143" s="21"/>
      <c r="AF143" s="21"/>
      <c r="AG143" s="21"/>
      <c r="AH143" s="21"/>
      <c r="AI143" s="21"/>
      <c r="AJ143" s="21"/>
      <c r="AK143" s="21"/>
      <c r="AL143" s="21"/>
      <c r="AM143" s="21"/>
    </row>
    <row r="144" spans="1:39" ht="15.75" customHeight="1" x14ac:dyDescent="0.25">
      <c r="A144" s="17"/>
      <c r="B144" s="24" t="s">
        <v>92</v>
      </c>
      <c r="C144" s="24" t="s">
        <v>59</v>
      </c>
      <c r="D144" s="17"/>
      <c r="E144" s="17"/>
      <c r="F144" s="17"/>
      <c r="G144" s="17"/>
      <c r="H144" s="17"/>
      <c r="I144" s="19"/>
      <c r="J144" s="19"/>
      <c r="K144" s="20"/>
      <c r="L144" s="20"/>
      <c r="M144" s="20"/>
      <c r="N144" s="20"/>
      <c r="O144" s="20"/>
      <c r="P144" s="20"/>
      <c r="Q144" s="20"/>
      <c r="R144" s="20"/>
      <c r="S144" s="20"/>
      <c r="T144" s="20"/>
      <c r="U144" s="20"/>
      <c r="V144" s="20"/>
      <c r="W144" s="20"/>
      <c r="X144" s="20"/>
      <c r="Y144" s="20"/>
      <c r="Z144" s="20"/>
      <c r="AA144" s="20"/>
      <c r="AB144" s="21"/>
      <c r="AC144" s="21"/>
      <c r="AD144" s="21"/>
      <c r="AE144" s="21"/>
      <c r="AF144" s="21"/>
      <c r="AG144" s="21"/>
      <c r="AH144" s="21"/>
      <c r="AI144" s="21"/>
      <c r="AJ144" s="21"/>
      <c r="AK144" s="21"/>
      <c r="AL144" s="21"/>
      <c r="AM144" s="21"/>
    </row>
    <row r="145" spans="1:39" ht="5.0999999999999996" customHeight="1" x14ac:dyDescent="0.25">
      <c r="A145" s="17"/>
      <c r="B145" s="17"/>
      <c r="C145" s="17"/>
      <c r="D145" s="17"/>
      <c r="E145" s="17"/>
      <c r="F145" s="17"/>
      <c r="G145" s="17"/>
      <c r="H145" s="17"/>
      <c r="I145" s="19"/>
      <c r="J145" s="19"/>
      <c r="K145" s="20"/>
      <c r="L145" s="20"/>
      <c r="M145" s="20"/>
      <c r="N145" s="20"/>
      <c r="O145" s="20"/>
      <c r="P145" s="20"/>
      <c r="Q145" s="20"/>
      <c r="R145" s="20"/>
      <c r="S145" s="20"/>
      <c r="T145" s="20"/>
      <c r="U145" s="20"/>
      <c r="V145" s="20"/>
      <c r="W145" s="20"/>
      <c r="X145" s="20"/>
      <c r="Y145" s="20"/>
      <c r="Z145" s="20"/>
      <c r="AA145" s="20"/>
      <c r="AB145" s="21"/>
      <c r="AC145" s="21"/>
      <c r="AD145" s="21"/>
      <c r="AE145" s="21"/>
      <c r="AF145" s="21"/>
      <c r="AG145" s="21"/>
      <c r="AH145" s="21"/>
      <c r="AI145" s="21"/>
      <c r="AJ145" s="21"/>
      <c r="AK145" s="21"/>
      <c r="AL145" s="21"/>
      <c r="AM145" s="21"/>
    </row>
    <row r="146" spans="1:39" ht="30.75" customHeight="1" x14ac:dyDescent="0.25">
      <c r="A146" s="17"/>
      <c r="B146" s="17"/>
      <c r="C146" s="22" t="s">
        <v>11</v>
      </c>
      <c r="D146" s="66" t="s">
        <v>151</v>
      </c>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row>
    <row r="147" spans="1:39" ht="5.0999999999999996" customHeight="1" x14ac:dyDescent="0.25">
      <c r="A147" s="17"/>
      <c r="B147" s="17"/>
      <c r="C147" s="17"/>
      <c r="D147" s="17"/>
      <c r="E147" s="17"/>
      <c r="F147" s="17"/>
      <c r="G147" s="17"/>
      <c r="H147" s="17"/>
      <c r="I147" s="19"/>
      <c r="J147" s="19"/>
      <c r="K147" s="20"/>
      <c r="L147" s="20"/>
      <c r="M147" s="20"/>
      <c r="N147" s="20"/>
      <c r="O147" s="20"/>
      <c r="P147" s="20"/>
      <c r="Q147" s="20"/>
      <c r="R147" s="20"/>
      <c r="S147" s="20"/>
      <c r="T147" s="20"/>
      <c r="U147" s="20"/>
      <c r="V147" s="20"/>
      <c r="W147" s="20"/>
      <c r="X147" s="20"/>
      <c r="Y147" s="20"/>
      <c r="Z147" s="20"/>
      <c r="AA147" s="20"/>
      <c r="AB147" s="21"/>
      <c r="AC147" s="21"/>
      <c r="AD147" s="21"/>
      <c r="AE147" s="21"/>
      <c r="AF147" s="21"/>
      <c r="AG147" s="21"/>
      <c r="AH147" s="21"/>
      <c r="AI147" s="21"/>
      <c r="AJ147" s="21"/>
      <c r="AK147" s="21"/>
      <c r="AL147" s="21"/>
      <c r="AM147" s="21"/>
    </row>
    <row r="148" spans="1:39" ht="30.75" customHeight="1" x14ac:dyDescent="0.25">
      <c r="A148" s="17"/>
      <c r="B148" s="17"/>
      <c r="C148" s="17"/>
      <c r="D148" s="75" t="s">
        <v>36</v>
      </c>
      <c r="E148" s="75"/>
      <c r="F148" s="75" t="s">
        <v>70</v>
      </c>
      <c r="G148" s="75"/>
      <c r="H148" s="75"/>
      <c r="I148" s="75"/>
      <c r="J148" s="75"/>
      <c r="K148" s="75"/>
      <c r="L148" s="75"/>
      <c r="M148" s="75"/>
      <c r="N148" s="75"/>
      <c r="O148" s="75"/>
      <c r="P148" s="75"/>
      <c r="Q148" s="75"/>
      <c r="R148" s="75"/>
      <c r="S148" s="75"/>
      <c r="T148" s="75"/>
      <c r="U148" s="75"/>
      <c r="V148" s="75"/>
      <c r="W148" s="75"/>
      <c r="X148" s="75"/>
      <c r="Y148" s="75"/>
      <c r="Z148" s="75"/>
      <c r="AA148" s="75"/>
      <c r="AB148" s="110" t="s">
        <v>40</v>
      </c>
      <c r="AC148" s="111"/>
      <c r="AD148" s="111"/>
      <c r="AE148" s="111"/>
      <c r="AF148" s="111"/>
      <c r="AG148" s="111"/>
      <c r="AH148" s="112"/>
      <c r="AI148" s="107" t="s">
        <v>122</v>
      </c>
      <c r="AJ148" s="108"/>
      <c r="AK148" s="108"/>
      <c r="AL148" s="108"/>
      <c r="AM148" s="109"/>
    </row>
    <row r="149" spans="1:39" ht="15.75" customHeight="1" x14ac:dyDescent="0.25">
      <c r="A149" s="17"/>
      <c r="B149" s="17"/>
      <c r="C149" s="17"/>
      <c r="D149" s="67">
        <v>1</v>
      </c>
      <c r="E149" s="67"/>
      <c r="F149" s="55"/>
      <c r="G149" s="55"/>
      <c r="H149" s="55"/>
      <c r="I149" s="55"/>
      <c r="J149" s="55"/>
      <c r="K149" s="55"/>
      <c r="L149" s="55"/>
      <c r="M149" s="55"/>
      <c r="N149" s="55"/>
      <c r="O149" s="55"/>
      <c r="P149" s="55"/>
      <c r="Q149" s="55"/>
      <c r="R149" s="55"/>
      <c r="S149" s="55"/>
      <c r="T149" s="55"/>
      <c r="U149" s="55"/>
      <c r="V149" s="55"/>
      <c r="W149" s="55"/>
      <c r="X149" s="55"/>
      <c r="Y149" s="55"/>
      <c r="Z149" s="55"/>
      <c r="AA149" s="55"/>
      <c r="AB149" s="68"/>
      <c r="AC149" s="69"/>
      <c r="AD149" s="69"/>
      <c r="AE149" s="69"/>
      <c r="AF149" s="69"/>
      <c r="AG149" s="69"/>
      <c r="AH149" s="70"/>
      <c r="AI149" s="55"/>
      <c r="AJ149" s="55"/>
      <c r="AK149" s="55"/>
      <c r="AL149" s="55"/>
      <c r="AM149" s="55"/>
    </row>
    <row r="150" spans="1:39" ht="15.75" customHeight="1" x14ac:dyDescent="0.25">
      <c r="A150" s="17"/>
      <c r="B150" s="17"/>
      <c r="C150" s="17"/>
      <c r="D150" s="67">
        <v>2</v>
      </c>
      <c r="E150" s="67"/>
      <c r="F150" s="55"/>
      <c r="G150" s="55"/>
      <c r="H150" s="55"/>
      <c r="I150" s="55"/>
      <c r="J150" s="55"/>
      <c r="K150" s="55"/>
      <c r="L150" s="55"/>
      <c r="M150" s="55"/>
      <c r="N150" s="55"/>
      <c r="O150" s="55"/>
      <c r="P150" s="55"/>
      <c r="Q150" s="55"/>
      <c r="R150" s="55"/>
      <c r="S150" s="55"/>
      <c r="T150" s="55"/>
      <c r="U150" s="55"/>
      <c r="V150" s="55"/>
      <c r="W150" s="55"/>
      <c r="X150" s="55"/>
      <c r="Y150" s="55"/>
      <c r="Z150" s="55"/>
      <c r="AA150" s="55"/>
      <c r="AB150" s="68"/>
      <c r="AC150" s="69"/>
      <c r="AD150" s="69"/>
      <c r="AE150" s="69"/>
      <c r="AF150" s="69"/>
      <c r="AG150" s="69"/>
      <c r="AH150" s="70"/>
      <c r="AI150" s="55"/>
      <c r="AJ150" s="55"/>
      <c r="AK150" s="55"/>
      <c r="AL150" s="55"/>
      <c r="AM150" s="55"/>
    </row>
    <row r="151" spans="1:39" ht="15.75" customHeight="1" x14ac:dyDescent="0.25">
      <c r="A151" s="17"/>
      <c r="B151" s="17"/>
      <c r="C151" s="17"/>
      <c r="D151" s="67">
        <v>3</v>
      </c>
      <c r="E151" s="67"/>
      <c r="F151" s="55"/>
      <c r="G151" s="55"/>
      <c r="H151" s="55"/>
      <c r="I151" s="55"/>
      <c r="J151" s="55"/>
      <c r="K151" s="55"/>
      <c r="L151" s="55"/>
      <c r="M151" s="55"/>
      <c r="N151" s="55"/>
      <c r="O151" s="55"/>
      <c r="P151" s="55"/>
      <c r="Q151" s="55"/>
      <c r="R151" s="55"/>
      <c r="S151" s="55"/>
      <c r="T151" s="55"/>
      <c r="U151" s="55"/>
      <c r="V151" s="55"/>
      <c r="W151" s="55"/>
      <c r="X151" s="55"/>
      <c r="Y151" s="55"/>
      <c r="Z151" s="55"/>
      <c r="AA151" s="55"/>
      <c r="AB151" s="68"/>
      <c r="AC151" s="69"/>
      <c r="AD151" s="69"/>
      <c r="AE151" s="69"/>
      <c r="AF151" s="69"/>
      <c r="AG151" s="69"/>
      <c r="AH151" s="70"/>
      <c r="AI151" s="55"/>
      <c r="AJ151" s="55"/>
      <c r="AK151" s="55"/>
      <c r="AL151" s="55"/>
      <c r="AM151" s="55"/>
    </row>
    <row r="152" spans="1:39" ht="5.0999999999999996" customHeight="1" x14ac:dyDescent="0.25">
      <c r="A152" s="17"/>
      <c r="B152" s="17"/>
      <c r="C152" s="17"/>
      <c r="D152" s="17"/>
      <c r="E152" s="17"/>
      <c r="F152" s="17"/>
      <c r="G152" s="17"/>
      <c r="H152" s="17"/>
      <c r="I152" s="19"/>
      <c r="J152" s="19"/>
      <c r="K152" s="20"/>
      <c r="L152" s="20"/>
      <c r="M152" s="20"/>
      <c r="N152" s="20"/>
      <c r="O152" s="20"/>
      <c r="P152" s="20"/>
      <c r="Q152" s="20"/>
      <c r="R152" s="20"/>
      <c r="S152" s="20"/>
      <c r="T152" s="20"/>
      <c r="U152" s="20"/>
      <c r="V152" s="20"/>
      <c r="W152" s="20"/>
      <c r="X152" s="20"/>
      <c r="Y152" s="20"/>
      <c r="Z152" s="20"/>
      <c r="AA152" s="20"/>
      <c r="AB152" s="21"/>
      <c r="AC152" s="21"/>
      <c r="AD152" s="21"/>
      <c r="AE152" s="21"/>
      <c r="AF152" s="21"/>
      <c r="AG152" s="21"/>
      <c r="AH152" s="21"/>
      <c r="AI152" s="21"/>
      <c r="AJ152" s="21"/>
      <c r="AK152" s="21"/>
      <c r="AL152" s="21"/>
      <c r="AM152" s="21"/>
    </row>
    <row r="153" spans="1:39" ht="15.75" customHeight="1" x14ac:dyDescent="0.25">
      <c r="A153" s="17"/>
      <c r="B153" s="17"/>
      <c r="C153" s="17"/>
      <c r="D153" s="17" t="s">
        <v>84</v>
      </c>
      <c r="E153" s="17"/>
      <c r="F153" s="17"/>
      <c r="I153" s="62" t="str">
        <f>IF($I$8="","",VLOOKUP($I$8,#REF!,53,0))</f>
        <v/>
      </c>
      <c r="J153" s="63"/>
      <c r="K153" s="63"/>
      <c r="L153" s="63"/>
      <c r="M153" s="63"/>
      <c r="N153" s="63"/>
      <c r="O153" s="63"/>
      <c r="P153" s="63"/>
      <c r="Q153" s="64"/>
      <c r="S153" s="17" t="s">
        <v>85</v>
      </c>
      <c r="X153" s="65" t="str">
        <f>IF($I$8="","",VLOOKUP($I$8,#REF!,54,0))</f>
        <v/>
      </c>
      <c r="Y153" s="65"/>
      <c r="Z153" s="65"/>
      <c r="AA153" s="65"/>
      <c r="AB153" s="21"/>
      <c r="AC153" s="37" t="str">
        <f>IF($I$8="","",IF(VLOOKUP($I$8,#REF!,56,0)="Terlampir","√",""))</f>
        <v/>
      </c>
      <c r="AD153" s="17" t="s">
        <v>66</v>
      </c>
      <c r="AE153" s="21"/>
      <c r="AF153" s="21"/>
      <c r="AG153" s="21"/>
      <c r="AH153" s="21"/>
      <c r="AI153" s="21"/>
      <c r="AJ153" s="21"/>
      <c r="AK153" s="21"/>
      <c r="AL153" s="21"/>
      <c r="AM153" s="21"/>
    </row>
    <row r="154" spans="1:39" ht="5.0999999999999996" customHeight="1" x14ac:dyDescent="0.25">
      <c r="A154" s="17"/>
      <c r="B154" s="17"/>
      <c r="C154" s="17"/>
      <c r="D154" s="17"/>
      <c r="E154" s="17"/>
      <c r="F154" s="17"/>
      <c r="I154" s="6"/>
      <c r="J154" s="6"/>
      <c r="K154" s="6"/>
      <c r="L154" s="6"/>
      <c r="M154" s="6"/>
      <c r="N154" s="6"/>
      <c r="O154" s="6"/>
      <c r="P154" s="6"/>
      <c r="Q154" s="6"/>
      <c r="S154" s="17"/>
      <c r="X154" s="34"/>
      <c r="Y154" s="16"/>
      <c r="Z154" s="16"/>
      <c r="AA154" s="16"/>
      <c r="AB154" s="21"/>
      <c r="AC154" s="21"/>
      <c r="AD154" s="21"/>
      <c r="AE154" s="21"/>
      <c r="AF154" s="21"/>
      <c r="AG154" s="21"/>
      <c r="AH154" s="21"/>
      <c r="AI154" s="21"/>
      <c r="AJ154" s="21"/>
      <c r="AK154" s="21"/>
      <c r="AL154" s="21"/>
      <c r="AM154" s="21"/>
    </row>
    <row r="155" spans="1:39" ht="5.0999999999999996" customHeight="1" x14ac:dyDescent="0.25">
      <c r="A155" s="17"/>
      <c r="B155" s="17"/>
      <c r="C155" s="17"/>
      <c r="D155" s="17"/>
      <c r="E155" s="17"/>
      <c r="F155" s="17"/>
      <c r="G155" s="17"/>
      <c r="H155" s="17"/>
      <c r="I155" s="19"/>
      <c r="J155" s="19"/>
      <c r="K155" s="20"/>
      <c r="L155" s="20"/>
      <c r="M155" s="20"/>
      <c r="N155" s="20"/>
      <c r="O155" s="20"/>
      <c r="P155" s="20"/>
      <c r="Q155" s="20"/>
      <c r="R155" s="20"/>
      <c r="S155" s="20"/>
      <c r="T155" s="20"/>
      <c r="U155" s="20"/>
      <c r="V155" s="20"/>
      <c r="W155" s="20"/>
      <c r="X155" s="20"/>
      <c r="Y155" s="20"/>
      <c r="Z155" s="20"/>
      <c r="AA155" s="20"/>
      <c r="AB155" s="21"/>
      <c r="AC155" s="21"/>
      <c r="AD155" s="21"/>
      <c r="AE155" s="21"/>
      <c r="AF155" s="21"/>
      <c r="AG155" s="21"/>
      <c r="AH155" s="21"/>
      <c r="AI155" s="21"/>
      <c r="AJ155" s="21"/>
      <c r="AK155" s="21"/>
      <c r="AL155" s="21"/>
      <c r="AM155" s="21"/>
    </row>
    <row r="156" spans="1:39" ht="15.75" customHeight="1" x14ac:dyDescent="0.25">
      <c r="A156" s="17"/>
      <c r="B156" s="17"/>
      <c r="C156" s="25" t="s">
        <v>13</v>
      </c>
      <c r="D156" s="48" t="s">
        <v>123</v>
      </c>
      <c r="E156" s="17"/>
      <c r="F156" s="17"/>
      <c r="G156" s="17"/>
      <c r="H156" s="17"/>
      <c r="I156" s="19"/>
      <c r="J156" s="19"/>
      <c r="K156" s="20"/>
      <c r="L156" s="20"/>
      <c r="M156" s="20"/>
      <c r="N156" s="20"/>
      <c r="O156" s="20"/>
      <c r="P156" s="20"/>
      <c r="Q156" s="20"/>
      <c r="R156" s="20"/>
      <c r="S156" s="20"/>
      <c r="T156" s="20"/>
      <c r="U156" s="20"/>
      <c r="V156" s="20"/>
      <c r="W156" s="20"/>
      <c r="X156" s="20"/>
      <c r="Y156" s="20"/>
      <c r="Z156" s="20"/>
      <c r="AA156" s="20"/>
      <c r="AB156" s="21"/>
      <c r="AC156" s="21"/>
      <c r="AD156" s="21"/>
      <c r="AE156" s="21"/>
      <c r="AF156" s="21"/>
      <c r="AG156" s="21"/>
      <c r="AH156" s="21"/>
      <c r="AI156" s="21"/>
      <c r="AJ156" s="21"/>
      <c r="AK156" s="21"/>
      <c r="AL156" s="21"/>
      <c r="AM156" s="21"/>
    </row>
    <row r="157" spans="1:39" ht="15.75" customHeight="1" x14ac:dyDescent="0.25">
      <c r="A157" s="17"/>
      <c r="B157" s="17"/>
      <c r="C157" s="17"/>
      <c r="D157" s="29"/>
      <c r="E157" s="20" t="s">
        <v>60</v>
      </c>
      <c r="F157" s="17"/>
      <c r="G157" s="17"/>
      <c r="H157" s="29"/>
      <c r="I157" s="7" t="s">
        <v>61</v>
      </c>
      <c r="J157" s="21"/>
      <c r="K157" s="21"/>
      <c r="L157" s="21"/>
      <c r="M157" s="21"/>
      <c r="N157" s="37"/>
      <c r="O157" s="17" t="s">
        <v>62</v>
      </c>
      <c r="P157" s="20"/>
      <c r="Q157" s="20"/>
      <c r="R157" s="20"/>
      <c r="S157" s="20"/>
      <c r="T157" s="16"/>
      <c r="U157" s="20"/>
      <c r="V157" s="20"/>
      <c r="W157" s="20"/>
      <c r="X157" s="20"/>
      <c r="Y157" s="20"/>
      <c r="Z157" s="20"/>
      <c r="AA157" s="20"/>
      <c r="AB157" s="21"/>
      <c r="AC157" s="21"/>
      <c r="AD157" s="21"/>
      <c r="AE157" s="21"/>
      <c r="AF157" s="21"/>
      <c r="AG157" s="21"/>
      <c r="AH157" s="21"/>
      <c r="AI157" s="21"/>
      <c r="AJ157" s="21"/>
      <c r="AK157" s="21"/>
      <c r="AL157" s="21"/>
      <c r="AM157" s="21"/>
    </row>
    <row r="158" spans="1:39" ht="5.0999999999999996" customHeight="1" x14ac:dyDescent="0.25">
      <c r="A158" s="17"/>
      <c r="B158" s="17"/>
      <c r="C158" s="17"/>
      <c r="D158" s="6"/>
      <c r="E158" s="20"/>
      <c r="F158" s="17"/>
      <c r="G158" s="17"/>
      <c r="H158" s="6"/>
      <c r="I158" s="7"/>
      <c r="J158" s="21"/>
      <c r="K158" s="21"/>
      <c r="L158" s="21"/>
      <c r="M158" s="21"/>
      <c r="N158" s="21"/>
      <c r="O158" s="17"/>
      <c r="P158" s="20"/>
      <c r="Q158" s="20"/>
      <c r="R158" s="20"/>
      <c r="S158" s="20"/>
      <c r="T158" s="21"/>
      <c r="U158" s="20"/>
      <c r="V158" s="20"/>
      <c r="W158" s="20"/>
      <c r="X158" s="20"/>
      <c r="Y158" s="20"/>
      <c r="Z158" s="20"/>
      <c r="AA158" s="20"/>
      <c r="AB158" s="21"/>
      <c r="AC158" s="21"/>
      <c r="AD158" s="21"/>
      <c r="AE158" s="21"/>
      <c r="AF158" s="21"/>
      <c r="AG158" s="21"/>
      <c r="AH158" s="21"/>
      <c r="AI158" s="21"/>
      <c r="AJ158" s="21"/>
      <c r="AK158" s="21"/>
      <c r="AL158" s="21"/>
      <c r="AM158" s="21"/>
    </row>
    <row r="159" spans="1:39" ht="15.75" customHeight="1" x14ac:dyDescent="0.25">
      <c r="C159" s="43"/>
      <c r="D159" s="45" t="s">
        <v>117</v>
      </c>
      <c r="E159" s="45"/>
      <c r="F159" s="45"/>
      <c r="H159" s="55" t="str">
        <f>IF($I$8="","",VLOOKUP($I$8,#REF!,27,0))</f>
        <v/>
      </c>
      <c r="I159" s="55"/>
      <c r="J159" s="55"/>
      <c r="K159" s="55"/>
      <c r="L159" s="55"/>
      <c r="M159" s="55"/>
      <c r="N159" s="55"/>
      <c r="O159" s="55"/>
      <c r="P159" s="55"/>
      <c r="Q159" s="55"/>
      <c r="S159" s="45" t="s">
        <v>115</v>
      </c>
      <c r="W159" s="65" t="str">
        <f>IF($I$8="","",VLOOKUP($I$8,#REF!,28,0))</f>
        <v/>
      </c>
      <c r="X159" s="65"/>
      <c r="Y159" s="65"/>
      <c r="Z159" s="65"/>
      <c r="AA159" s="65"/>
      <c r="AB159" s="21"/>
      <c r="AC159" s="44"/>
      <c r="AD159" s="43" t="s">
        <v>82</v>
      </c>
      <c r="AE159" s="43"/>
      <c r="AG159" s="17"/>
      <c r="AH159" s="17"/>
      <c r="AI159" s="17"/>
      <c r="AJ159" s="17"/>
      <c r="AK159" s="17"/>
      <c r="AL159" s="17"/>
      <c r="AM159" s="17"/>
    </row>
    <row r="160" spans="1:39" ht="15.75" customHeight="1" x14ac:dyDescent="0.25">
      <c r="AD160" s="43" t="s">
        <v>116</v>
      </c>
      <c r="AG160" s="17"/>
      <c r="AH160" s="17"/>
      <c r="AI160" s="17"/>
      <c r="AJ160" s="17"/>
      <c r="AK160" s="17"/>
      <c r="AL160" s="17"/>
      <c r="AM160" s="17"/>
    </row>
    <row r="161" spans="1:39" ht="15.75" customHeight="1" x14ac:dyDescent="0.25">
      <c r="C161" s="25" t="s">
        <v>15</v>
      </c>
      <c r="D161" s="48" t="s">
        <v>124</v>
      </c>
      <c r="AG161" s="17"/>
      <c r="AH161" s="17"/>
      <c r="AI161" s="17"/>
      <c r="AJ161" s="17"/>
      <c r="AK161" s="17"/>
      <c r="AL161" s="17"/>
      <c r="AM161" s="17"/>
    </row>
    <row r="162" spans="1:39" ht="5.0999999999999996" customHeight="1" x14ac:dyDescent="0.25">
      <c r="AG162" s="17"/>
      <c r="AH162" s="17"/>
      <c r="AI162" s="17"/>
      <c r="AJ162" s="17"/>
      <c r="AK162" s="17"/>
      <c r="AL162" s="17"/>
      <c r="AM162" s="17"/>
    </row>
    <row r="163" spans="1:39" ht="15.75" customHeight="1" x14ac:dyDescent="0.25">
      <c r="A163" s="17"/>
      <c r="B163" s="17"/>
      <c r="C163" s="17"/>
      <c r="D163" s="17" t="s">
        <v>24</v>
      </c>
      <c r="E163" s="17" t="s">
        <v>63</v>
      </c>
      <c r="F163" s="17"/>
      <c r="G163" s="17"/>
      <c r="H163" s="17"/>
      <c r="I163" s="17"/>
      <c r="J163" s="17"/>
      <c r="K163" s="17"/>
      <c r="L163" s="17"/>
      <c r="M163" s="17"/>
      <c r="N163" s="17"/>
      <c r="O163" s="37"/>
      <c r="P163" s="17" t="s">
        <v>60</v>
      </c>
      <c r="Q163" s="17"/>
      <c r="R163" s="17"/>
      <c r="S163" s="17"/>
      <c r="T163" s="37"/>
      <c r="U163" s="17" t="s">
        <v>61</v>
      </c>
      <c r="V163" s="17"/>
      <c r="W163" s="17"/>
      <c r="X163" s="17"/>
      <c r="Y163" s="17"/>
      <c r="Z163" s="17"/>
      <c r="AA163" s="37"/>
      <c r="AB163" s="17" t="s">
        <v>62</v>
      </c>
      <c r="AC163" s="17"/>
      <c r="AD163" s="17"/>
      <c r="AE163" s="17"/>
      <c r="AF163" s="17"/>
      <c r="AG163" s="6"/>
      <c r="AH163" s="6"/>
      <c r="AI163" s="6"/>
      <c r="AJ163" s="6"/>
      <c r="AK163" s="17"/>
      <c r="AL163" s="17"/>
      <c r="AM163" s="17"/>
    </row>
    <row r="164" spans="1:39" ht="5.0999999999999996"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row>
    <row r="165" spans="1:39" ht="15.75" customHeight="1" x14ac:dyDescent="0.25">
      <c r="A165" s="17"/>
      <c r="B165" s="17"/>
      <c r="C165" s="17"/>
      <c r="D165" s="17" t="s">
        <v>25</v>
      </c>
      <c r="E165" s="17" t="s">
        <v>86</v>
      </c>
      <c r="F165" s="17"/>
      <c r="G165" s="17"/>
      <c r="H165" s="17"/>
      <c r="I165" s="17"/>
      <c r="J165" s="17"/>
      <c r="K165" s="17"/>
      <c r="L165" s="17"/>
      <c r="M165" s="17"/>
      <c r="N165" s="17"/>
      <c r="O165" s="37"/>
      <c r="P165" s="17" t="s">
        <v>60</v>
      </c>
      <c r="Q165" s="17"/>
      <c r="R165" s="17"/>
      <c r="S165" s="17"/>
      <c r="T165" s="37"/>
      <c r="U165" s="17" t="s">
        <v>61</v>
      </c>
      <c r="V165" s="17"/>
      <c r="W165" s="17"/>
      <c r="X165" s="17"/>
      <c r="Y165" s="17"/>
      <c r="Z165" s="17"/>
      <c r="AA165" s="37"/>
      <c r="AB165" s="17" t="s">
        <v>62</v>
      </c>
      <c r="AC165" s="17"/>
      <c r="AD165" s="17"/>
      <c r="AE165" s="17"/>
      <c r="AF165" s="17"/>
      <c r="AG165" s="17"/>
      <c r="AH165" s="17"/>
      <c r="AI165" s="17"/>
      <c r="AJ165" s="17"/>
      <c r="AK165" s="17"/>
      <c r="AL165" s="17"/>
      <c r="AM165" s="17"/>
    </row>
    <row r="166" spans="1:39" ht="5.0999999999999996"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row>
    <row r="167" spans="1:39" ht="15.75" customHeight="1" x14ac:dyDescent="0.25">
      <c r="A167" s="43"/>
      <c r="B167" s="43"/>
      <c r="C167" s="43"/>
      <c r="D167" s="43" t="s">
        <v>26</v>
      </c>
      <c r="E167" s="43" t="s">
        <v>112</v>
      </c>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row>
    <row r="168" spans="1:39" ht="5.0999999999999996"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row>
    <row r="169" spans="1:39" ht="15.75" customHeight="1" x14ac:dyDescent="0.25">
      <c r="A169" s="17"/>
      <c r="B169" s="17"/>
      <c r="C169" s="17"/>
      <c r="D169" s="17"/>
      <c r="E169" s="43" t="s">
        <v>113</v>
      </c>
      <c r="F169" s="17"/>
      <c r="G169" s="17"/>
      <c r="H169" s="17"/>
      <c r="I169" s="17"/>
      <c r="J169" s="17"/>
      <c r="K169" s="17"/>
      <c r="L169" s="17"/>
      <c r="M169" s="17"/>
      <c r="N169" s="17"/>
      <c r="O169" s="37"/>
      <c r="P169" s="17" t="s">
        <v>60</v>
      </c>
      <c r="Q169" s="17"/>
      <c r="R169" s="17"/>
      <c r="S169" s="17"/>
      <c r="T169" s="37"/>
      <c r="U169" s="17" t="s">
        <v>61</v>
      </c>
      <c r="V169" s="17"/>
      <c r="W169" s="17"/>
      <c r="X169" s="17"/>
      <c r="Y169" s="17"/>
      <c r="Z169" s="17"/>
      <c r="AA169" s="37"/>
      <c r="AB169" s="17" t="s">
        <v>62</v>
      </c>
      <c r="AC169" s="17"/>
      <c r="AD169" s="17"/>
      <c r="AE169" s="17"/>
      <c r="AF169" s="17"/>
      <c r="AG169" s="6"/>
      <c r="AH169" s="6"/>
      <c r="AI169" s="6"/>
      <c r="AJ169" s="17"/>
      <c r="AK169" s="17"/>
      <c r="AL169" s="17"/>
      <c r="AM169" s="17"/>
    </row>
    <row r="170" spans="1:39" ht="5.0999999999999996"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6"/>
      <c r="AH170" s="6"/>
      <c r="AI170" s="6"/>
      <c r="AJ170" s="17"/>
      <c r="AK170" s="17"/>
      <c r="AL170" s="17"/>
      <c r="AM170" s="17"/>
    </row>
    <row r="171" spans="1:39" ht="15.75" customHeight="1" x14ac:dyDescent="0.25">
      <c r="A171" s="17"/>
      <c r="B171" s="17"/>
      <c r="C171" s="17"/>
      <c r="D171" s="17"/>
      <c r="E171" s="43" t="s">
        <v>114</v>
      </c>
      <c r="F171" s="17"/>
      <c r="G171" s="17"/>
      <c r="H171" s="17"/>
      <c r="I171" s="17"/>
      <c r="J171" s="17"/>
      <c r="K171" s="17"/>
      <c r="L171" s="17"/>
      <c r="M171" s="17"/>
      <c r="N171" s="17"/>
      <c r="O171" s="37"/>
      <c r="P171" s="17" t="s">
        <v>60</v>
      </c>
      <c r="Q171" s="17"/>
      <c r="R171" s="17"/>
      <c r="S171" s="17"/>
      <c r="T171" s="37"/>
      <c r="U171" s="17" t="s">
        <v>61</v>
      </c>
      <c r="V171" s="17"/>
      <c r="W171" s="17"/>
      <c r="X171" s="17"/>
      <c r="Y171" s="17"/>
      <c r="Z171" s="17"/>
      <c r="AA171" s="37"/>
      <c r="AB171" s="17" t="s">
        <v>62</v>
      </c>
      <c r="AC171" s="17"/>
      <c r="AD171" s="17"/>
      <c r="AE171" s="17"/>
      <c r="AF171" s="17"/>
      <c r="AG171" s="6"/>
      <c r="AH171" s="6"/>
      <c r="AI171" s="6"/>
      <c r="AJ171" s="17"/>
      <c r="AK171" s="17"/>
      <c r="AL171" s="17"/>
      <c r="AM171" s="17"/>
    </row>
    <row r="172" spans="1:39" ht="5.0999999999999996"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row>
    <row r="173" spans="1:39" ht="15.75" customHeight="1" x14ac:dyDescent="0.25">
      <c r="A173" s="17"/>
      <c r="B173" s="17"/>
      <c r="C173" s="17"/>
      <c r="D173" s="45" t="s">
        <v>117</v>
      </c>
      <c r="E173" s="45"/>
      <c r="F173" s="45"/>
      <c r="H173" s="55" t="str">
        <f>IF($I$8="","",VLOOKUP($I$8,#REF!,27,0))</f>
        <v/>
      </c>
      <c r="I173" s="55"/>
      <c r="J173" s="55"/>
      <c r="K173" s="55"/>
      <c r="L173" s="55"/>
      <c r="M173" s="55"/>
      <c r="N173" s="55"/>
      <c r="O173" s="55"/>
      <c r="P173" s="55"/>
      <c r="Q173" s="55"/>
      <c r="S173" s="45" t="s">
        <v>115</v>
      </c>
      <c r="W173" s="65" t="str">
        <f>IF($I$8="","",VLOOKUP($I$8,#REF!,28,0))</f>
        <v/>
      </c>
      <c r="X173" s="65"/>
      <c r="Y173" s="65"/>
      <c r="Z173" s="65"/>
      <c r="AA173" s="65"/>
      <c r="AB173" s="21"/>
      <c r="AC173" s="29"/>
      <c r="AD173" s="17" t="s">
        <v>82</v>
      </c>
      <c r="AE173" s="17"/>
      <c r="AF173" s="17"/>
      <c r="AG173" s="17"/>
      <c r="AH173" s="17"/>
      <c r="AI173" s="17"/>
      <c r="AJ173" s="17"/>
      <c r="AK173" s="17"/>
    </row>
    <row r="174" spans="1:39" ht="15.75" customHeight="1" x14ac:dyDescent="0.25">
      <c r="A174" s="17"/>
      <c r="B174" s="17"/>
      <c r="C174" s="17"/>
      <c r="D174" s="17"/>
      <c r="E174" s="17"/>
      <c r="F174" s="17"/>
      <c r="I174" s="6"/>
      <c r="J174" s="6"/>
      <c r="K174" s="6"/>
      <c r="L174" s="6"/>
      <c r="M174" s="6"/>
      <c r="N174" s="6"/>
      <c r="O174" s="6"/>
      <c r="P174" s="6"/>
      <c r="Q174" s="6"/>
      <c r="S174" s="17"/>
      <c r="X174" s="34"/>
      <c r="Y174" s="16"/>
      <c r="Z174" s="16"/>
      <c r="AA174" s="16"/>
      <c r="AB174" s="21"/>
      <c r="AC174" s="6"/>
      <c r="AD174" s="43" t="s">
        <v>83</v>
      </c>
      <c r="AE174" s="17"/>
      <c r="AF174" s="17"/>
      <c r="AG174" s="17"/>
      <c r="AH174" s="17"/>
      <c r="AI174" s="17"/>
      <c r="AJ174" s="17"/>
      <c r="AK174" s="17"/>
    </row>
    <row r="175" spans="1:39" ht="5.0999999999999996" customHeight="1" x14ac:dyDescent="0.25">
      <c r="A175" s="17"/>
      <c r="B175" s="17"/>
      <c r="C175" s="17"/>
      <c r="D175" s="6"/>
      <c r="E175" s="6"/>
      <c r="F175" s="6"/>
      <c r="G175" s="35"/>
      <c r="H175" s="35"/>
      <c r="I175" s="6"/>
      <c r="J175" s="6"/>
      <c r="K175" s="6"/>
      <c r="L175" s="6"/>
      <c r="M175" s="21"/>
      <c r="N175" s="21"/>
      <c r="O175" s="21"/>
      <c r="P175" s="21"/>
      <c r="Q175" s="21"/>
      <c r="R175" s="35"/>
      <c r="S175" s="6"/>
      <c r="T175" s="17"/>
      <c r="U175" s="17"/>
      <c r="V175" s="17"/>
      <c r="W175" s="17"/>
      <c r="X175" s="17"/>
      <c r="Y175" s="17"/>
      <c r="Z175" s="17"/>
      <c r="AA175" s="17"/>
      <c r="AB175" s="17"/>
      <c r="AC175" s="17"/>
      <c r="AD175" s="17"/>
      <c r="AE175" s="17"/>
      <c r="AF175" s="17"/>
      <c r="AG175" s="17"/>
      <c r="AH175" s="17"/>
      <c r="AI175" s="17"/>
      <c r="AJ175" s="17"/>
      <c r="AK175" s="17"/>
      <c r="AL175" s="17"/>
      <c r="AM175" s="17"/>
    </row>
    <row r="176" spans="1:39" ht="15.75" customHeight="1" x14ac:dyDescent="0.25">
      <c r="A176" s="17"/>
      <c r="B176" s="24"/>
      <c r="C176" s="25" t="s">
        <v>16</v>
      </c>
      <c r="D176" s="49" t="s">
        <v>126</v>
      </c>
      <c r="E176" s="6"/>
      <c r="F176" s="6"/>
      <c r="G176" s="35"/>
      <c r="H176" s="35"/>
      <c r="I176" s="6"/>
      <c r="J176" s="6"/>
      <c r="K176" s="6"/>
      <c r="L176" s="6"/>
      <c r="M176" s="21"/>
      <c r="N176" s="21"/>
      <c r="O176" s="21"/>
      <c r="P176" s="21"/>
      <c r="Q176" s="21"/>
      <c r="R176" s="35"/>
      <c r="S176" s="6"/>
      <c r="T176" s="17"/>
      <c r="U176" s="17"/>
      <c r="V176" s="17"/>
      <c r="W176" s="17"/>
      <c r="X176" s="17"/>
      <c r="Y176" s="17"/>
      <c r="Z176" s="17"/>
      <c r="AA176" s="17"/>
      <c r="AB176" s="17"/>
      <c r="AC176" s="17"/>
      <c r="AD176" s="17"/>
      <c r="AE176" s="17"/>
      <c r="AF176" s="17"/>
      <c r="AG176" s="17"/>
      <c r="AH176" s="17"/>
      <c r="AI176" s="17"/>
      <c r="AJ176" s="17"/>
      <c r="AK176" s="17"/>
      <c r="AL176" s="17"/>
      <c r="AM176" s="17"/>
    </row>
    <row r="177" spans="1:39" ht="15.75" customHeight="1" x14ac:dyDescent="0.25">
      <c r="A177" s="17"/>
      <c r="B177" s="17"/>
      <c r="D177" s="37" t="str">
        <f>IF($I$8="","",IF(VLOOKUP($I$8,#REF!,66,0)="Dijilid","√",""))</f>
        <v/>
      </c>
      <c r="E177" s="6" t="s">
        <v>93</v>
      </c>
      <c r="F177" s="6"/>
      <c r="G177" s="35"/>
      <c r="H177" s="35"/>
      <c r="I177" s="6"/>
      <c r="J177" s="6"/>
      <c r="K177" s="6"/>
      <c r="L177" s="6"/>
      <c r="M177" s="21"/>
      <c r="N177" s="21"/>
      <c r="O177" s="21"/>
      <c r="P177" s="21"/>
      <c r="Q177" s="21"/>
      <c r="R177" s="35"/>
      <c r="S177" s="6"/>
      <c r="T177" s="17"/>
      <c r="U177" s="17"/>
      <c r="V177" s="17"/>
      <c r="W177" s="17"/>
      <c r="X177" s="17"/>
      <c r="Y177" s="17"/>
      <c r="Z177" s="17"/>
      <c r="AA177" s="17"/>
      <c r="AB177" s="17"/>
      <c r="AC177" s="17"/>
      <c r="AD177" s="17"/>
      <c r="AE177" s="17"/>
      <c r="AF177" s="17"/>
      <c r="AG177" s="17"/>
      <c r="AH177" s="17"/>
      <c r="AI177" s="17"/>
      <c r="AJ177" s="17"/>
      <c r="AK177" s="17"/>
      <c r="AL177" s="17"/>
      <c r="AM177" s="17"/>
    </row>
    <row r="178" spans="1:39" ht="15.75" customHeight="1" x14ac:dyDescent="0.25">
      <c r="A178" s="17"/>
      <c r="B178" s="17"/>
      <c r="C178" s="17"/>
      <c r="D178" s="6"/>
      <c r="E178" s="6"/>
      <c r="F178" s="6"/>
      <c r="G178" s="35"/>
      <c r="H178" s="35"/>
      <c r="I178" s="6"/>
      <c r="J178" s="6"/>
      <c r="K178" s="6"/>
      <c r="L178" s="6"/>
      <c r="M178" s="21"/>
      <c r="N178" s="21"/>
      <c r="O178" s="21"/>
      <c r="P178" s="21"/>
      <c r="Q178" s="21"/>
      <c r="R178" s="35"/>
      <c r="S178" s="6"/>
      <c r="T178" s="17"/>
      <c r="U178" s="17"/>
      <c r="V178" s="17"/>
      <c r="W178" s="17"/>
      <c r="X178" s="17"/>
      <c r="Y178" s="17"/>
      <c r="Z178" s="17"/>
      <c r="AA178" s="17"/>
      <c r="AB178" s="17"/>
      <c r="AC178" s="17"/>
      <c r="AD178" s="17"/>
      <c r="AE178" s="17"/>
      <c r="AF178" s="17"/>
      <c r="AG178" s="17"/>
      <c r="AH178" s="17"/>
      <c r="AI178" s="17"/>
      <c r="AJ178" s="17"/>
      <c r="AK178" s="17"/>
      <c r="AL178" s="17"/>
      <c r="AM178" s="17"/>
    </row>
    <row r="179" spans="1:39" ht="15.7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t="s">
        <v>9</v>
      </c>
      <c r="Y179" s="17"/>
      <c r="Z179" s="17"/>
      <c r="AA179" s="56" t="str">
        <f ca="1">IF(I8="","",NOW())</f>
        <v/>
      </c>
      <c r="AB179" s="56"/>
      <c r="AC179" s="56"/>
      <c r="AD179" s="56"/>
      <c r="AE179" s="56"/>
      <c r="AF179" s="56"/>
      <c r="AG179" s="56"/>
      <c r="AH179" s="56"/>
      <c r="AI179" s="56"/>
      <c r="AJ179" s="56"/>
      <c r="AK179" s="56"/>
      <c r="AL179" s="56"/>
      <c r="AM179" s="56"/>
    </row>
    <row r="180" spans="1:39" ht="15.75" customHeight="1" x14ac:dyDescent="0.25">
      <c r="A180" s="17"/>
      <c r="B180" s="17" t="s">
        <v>41</v>
      </c>
      <c r="C180" s="17"/>
      <c r="D180" s="17"/>
      <c r="E180" s="17"/>
      <c r="F180" s="17"/>
      <c r="G180" s="17"/>
      <c r="H180" s="17"/>
      <c r="I180" s="17"/>
      <c r="J180" s="17"/>
      <c r="K180" s="17"/>
      <c r="L180" s="17"/>
      <c r="M180" s="17"/>
      <c r="N180" s="17"/>
      <c r="O180" s="17"/>
      <c r="P180" s="17"/>
      <c r="Q180" s="17"/>
      <c r="R180" s="17"/>
      <c r="S180" s="17"/>
      <c r="T180" s="17"/>
      <c r="U180" s="17"/>
      <c r="V180" s="17"/>
      <c r="W180" s="17"/>
      <c r="X180" s="17" t="s">
        <v>42</v>
      </c>
      <c r="Y180" s="17"/>
      <c r="Z180" s="17"/>
      <c r="AA180" s="17"/>
      <c r="AB180" s="17"/>
      <c r="AC180" s="17"/>
      <c r="AD180" s="17"/>
      <c r="AE180" s="17"/>
      <c r="AF180" s="17"/>
      <c r="AG180" s="17"/>
      <c r="AH180" s="17"/>
      <c r="AI180" s="17"/>
      <c r="AJ180" s="17"/>
      <c r="AK180" s="17"/>
      <c r="AL180" s="17"/>
      <c r="AM180" s="17"/>
    </row>
    <row r="181" spans="1:39" ht="15.7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row>
    <row r="182" spans="1:39" ht="15.7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row>
    <row r="183" spans="1:39" ht="15.7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row>
    <row r="184" spans="1:39" ht="15.75" customHeight="1" x14ac:dyDescent="0.25">
      <c r="A184" s="17"/>
      <c r="B184" s="17" t="s">
        <v>67</v>
      </c>
      <c r="C184" s="17"/>
      <c r="D184" s="17"/>
      <c r="E184" s="17"/>
      <c r="F184" s="17"/>
      <c r="G184" s="17"/>
      <c r="H184" s="17"/>
      <c r="I184" s="17"/>
      <c r="J184" s="17"/>
      <c r="K184" s="17"/>
      <c r="L184" s="17"/>
      <c r="M184" s="17"/>
      <c r="N184" s="17"/>
      <c r="O184" s="17"/>
      <c r="P184" s="17"/>
      <c r="Q184" s="17"/>
      <c r="R184" s="17"/>
      <c r="S184" s="17"/>
      <c r="T184" s="17"/>
      <c r="U184" s="17"/>
      <c r="V184" s="17"/>
      <c r="W184" s="17"/>
      <c r="X184" s="106" t="str">
        <f>IF(I8="","",I10)</f>
        <v/>
      </c>
      <c r="Y184" s="106"/>
      <c r="Z184" s="106"/>
      <c r="AA184" s="106"/>
      <c r="AB184" s="106"/>
      <c r="AC184" s="106"/>
      <c r="AD184" s="106"/>
      <c r="AE184" s="106"/>
      <c r="AF184" s="106"/>
      <c r="AG184" s="106"/>
      <c r="AH184" s="106"/>
      <c r="AI184" s="106"/>
      <c r="AJ184" s="106"/>
      <c r="AK184" s="17"/>
      <c r="AL184" s="17"/>
      <c r="AM184" s="17"/>
    </row>
    <row r="185" spans="1:39" ht="15.7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row>
    <row r="186" spans="1:39" ht="15.75" customHeight="1" x14ac:dyDescent="0.25">
      <c r="A186" s="17"/>
      <c r="B186" s="26" t="s">
        <v>43</v>
      </c>
      <c r="C186" s="6"/>
      <c r="D186" s="6"/>
      <c r="E186" s="6"/>
      <c r="F186" s="6"/>
      <c r="G186" s="6"/>
      <c r="H186" s="6"/>
      <c r="I186" s="6"/>
      <c r="J186" s="6"/>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row>
    <row r="187" spans="1:39" ht="15.75" customHeight="1" x14ac:dyDescent="0.25">
      <c r="A187" s="17"/>
      <c r="B187" s="27" t="s">
        <v>11</v>
      </c>
      <c r="C187" s="20" t="s">
        <v>152</v>
      </c>
      <c r="D187" s="20"/>
      <c r="E187" s="20"/>
      <c r="F187" s="20"/>
      <c r="G187" s="20"/>
      <c r="H187" s="20"/>
      <c r="I187" s="6"/>
      <c r="J187" s="6"/>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row>
    <row r="188" spans="1:39" ht="15.75" customHeight="1" x14ac:dyDescent="0.25">
      <c r="A188" s="17"/>
      <c r="B188" s="27" t="s">
        <v>13</v>
      </c>
      <c r="C188" s="6" t="s">
        <v>125</v>
      </c>
      <c r="D188" s="6"/>
      <c r="E188" s="6"/>
      <c r="F188" s="6"/>
      <c r="G188" s="6"/>
      <c r="H188" s="6"/>
      <c r="I188" s="6"/>
      <c r="J188" s="6"/>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row>
    <row r="189" spans="1:39" ht="15.75" customHeight="1" x14ac:dyDescent="0.25">
      <c r="A189" s="17"/>
      <c r="B189" s="28" t="s">
        <v>15</v>
      </c>
      <c r="C189" s="20" t="s">
        <v>127</v>
      </c>
      <c r="D189" s="20"/>
      <c r="E189" s="20"/>
      <c r="F189" s="20"/>
      <c r="G189" s="20"/>
      <c r="H189" s="20"/>
      <c r="I189" s="6"/>
      <c r="J189" s="6"/>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row>
    <row r="190" spans="1:39" ht="15.75" customHeight="1" x14ac:dyDescent="0.25">
      <c r="A190" s="17"/>
      <c r="B190" s="28" t="s">
        <v>16</v>
      </c>
      <c r="C190" s="20" t="s">
        <v>128</v>
      </c>
      <c r="D190" s="20"/>
      <c r="E190" s="20"/>
      <c r="F190" s="20"/>
      <c r="G190" s="20"/>
      <c r="H190" s="20"/>
      <c r="I190" s="6"/>
      <c r="J190" s="6"/>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row>
    <row r="191" spans="1:39" ht="15.75" customHeight="1" x14ac:dyDescent="0.25">
      <c r="A191" s="49"/>
      <c r="B191" s="28"/>
      <c r="C191" s="20" t="s">
        <v>130</v>
      </c>
      <c r="D191" s="20"/>
      <c r="E191" s="20"/>
      <c r="F191" s="20"/>
      <c r="G191" s="20"/>
      <c r="H191" s="20"/>
      <c r="I191" s="6"/>
      <c r="J191" s="6"/>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row>
    <row r="192" spans="1:39" ht="15.75" customHeight="1" x14ac:dyDescent="0.25">
      <c r="A192" s="17"/>
      <c r="B192" s="28" t="s">
        <v>21</v>
      </c>
      <c r="C192" s="20" t="s">
        <v>64</v>
      </c>
      <c r="D192" s="20"/>
      <c r="E192" s="20"/>
      <c r="F192" s="20"/>
      <c r="G192" s="20"/>
      <c r="H192" s="20"/>
      <c r="I192" s="6"/>
      <c r="J192" s="6"/>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row>
    <row r="193" spans="1:39" ht="15.75" customHeight="1" x14ac:dyDescent="0.25">
      <c r="A193" s="17"/>
      <c r="B193" s="28" t="s">
        <v>22</v>
      </c>
      <c r="C193" s="17" t="s">
        <v>65</v>
      </c>
      <c r="D193" s="17"/>
      <c r="E193" s="17"/>
      <c r="F193" s="17"/>
      <c r="G193" s="17"/>
      <c r="H193" s="17"/>
      <c r="I193" s="6"/>
      <c r="J193" s="6"/>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row>
    <row r="194" spans="1:39" ht="15.75" customHeight="1" x14ac:dyDescent="0.25">
      <c r="A194" s="17"/>
      <c r="B194" s="28"/>
      <c r="C194" s="6"/>
      <c r="D194" s="6"/>
      <c r="E194" s="6"/>
      <c r="F194" s="6"/>
      <c r="G194" s="6"/>
      <c r="H194" s="6"/>
      <c r="I194" s="6"/>
      <c r="J194" s="6"/>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row>
    <row r="195" spans="1:39" x14ac:dyDescent="0.25">
      <c r="B195" s="18"/>
    </row>
    <row r="197" spans="1:39" ht="14.25" x14ac:dyDescent="0.25">
      <c r="F197" s="17"/>
      <c r="G197" s="17"/>
      <c r="H197" s="17"/>
      <c r="I197" s="19"/>
      <c r="J197" s="19"/>
      <c r="K197" s="20"/>
      <c r="L197" s="20"/>
    </row>
    <row r="201" spans="1:39" ht="15.75" x14ac:dyDescent="0.25">
      <c r="I201" s="19"/>
      <c r="J201" s="19"/>
      <c r="K201" s="21"/>
      <c r="L201" s="21"/>
      <c r="M201" s="21"/>
      <c r="N201" s="21"/>
      <c r="O201" s="21"/>
      <c r="P201" s="21"/>
      <c r="Q201" s="21"/>
      <c r="R201" s="21"/>
      <c r="S201" s="21"/>
      <c r="T201" s="21"/>
      <c r="U201" s="21"/>
      <c r="V201" s="21"/>
      <c r="W201" s="21"/>
      <c r="X201" s="21"/>
      <c r="Y201" s="21"/>
      <c r="Z201" s="21"/>
      <c r="AA201" s="21"/>
      <c r="AB201" s="1"/>
      <c r="AC201" s="1"/>
      <c r="AD201" s="1"/>
      <c r="AE201" s="1"/>
      <c r="AF201" s="1"/>
      <c r="AG201" s="1"/>
      <c r="AH201" s="1"/>
      <c r="AI201" s="16"/>
      <c r="AJ201" s="16"/>
      <c r="AK201" s="16"/>
      <c r="AL201" s="16"/>
      <c r="AM201" s="16"/>
    </row>
  </sheetData>
  <mergeCells count="191">
    <mergeCell ref="X137:AD137"/>
    <mergeCell ref="AE137:AJ137"/>
    <mergeCell ref="F136:W137"/>
    <mergeCell ref="D136:E137"/>
    <mergeCell ref="H142:Q142"/>
    <mergeCell ref="W142:AA142"/>
    <mergeCell ref="D138:E138"/>
    <mergeCell ref="F138:W138"/>
    <mergeCell ref="X138:AD138"/>
    <mergeCell ref="AE138:AJ138"/>
    <mergeCell ref="D139:E139"/>
    <mergeCell ref="F139:W139"/>
    <mergeCell ref="X139:AD139"/>
    <mergeCell ref="AE139:AJ139"/>
    <mergeCell ref="D140:E140"/>
    <mergeCell ref="F140:W140"/>
    <mergeCell ref="X140:AD140"/>
    <mergeCell ref="AE140:AJ140"/>
    <mergeCell ref="X136:AJ136"/>
    <mergeCell ref="D131:E131"/>
    <mergeCell ref="F131:W131"/>
    <mergeCell ref="X131:AD131"/>
    <mergeCell ref="AE130:AJ130"/>
    <mergeCell ref="D128:E128"/>
    <mergeCell ref="F128:W128"/>
    <mergeCell ref="X128:AD128"/>
    <mergeCell ref="AE128:AJ128"/>
    <mergeCell ref="D129:E129"/>
    <mergeCell ref="F129:W129"/>
    <mergeCell ref="X129:AD129"/>
    <mergeCell ref="AE129:AJ129"/>
    <mergeCell ref="AH83:AJ83"/>
    <mergeCell ref="AE84:AG84"/>
    <mergeCell ref="D130:E130"/>
    <mergeCell ref="F130:W130"/>
    <mergeCell ref="X130:AD130"/>
    <mergeCell ref="D120:E120"/>
    <mergeCell ref="F120:W120"/>
    <mergeCell ref="X120:AD120"/>
    <mergeCell ref="D121:E121"/>
    <mergeCell ref="F121:W121"/>
    <mergeCell ref="X121:AD121"/>
    <mergeCell ref="D122:E122"/>
    <mergeCell ref="F122:W122"/>
    <mergeCell ref="X122:AD122"/>
    <mergeCell ref="H125:Q125"/>
    <mergeCell ref="W125:AA125"/>
    <mergeCell ref="X184:AJ184"/>
    <mergeCell ref="D59:E59"/>
    <mergeCell ref="X59:Y59"/>
    <mergeCell ref="Z59:AD59"/>
    <mergeCell ref="AI148:AM148"/>
    <mergeCell ref="AE72:AG72"/>
    <mergeCell ref="D61:E61"/>
    <mergeCell ref="X61:Y61"/>
    <mergeCell ref="Z61:AD61"/>
    <mergeCell ref="D60:E60"/>
    <mergeCell ref="X60:Y60"/>
    <mergeCell ref="X72:Y72"/>
    <mergeCell ref="Z72:AD72"/>
    <mergeCell ref="H173:Q173"/>
    <mergeCell ref="W173:AA173"/>
    <mergeCell ref="H159:Q159"/>
    <mergeCell ref="W159:AA159"/>
    <mergeCell ref="Z60:AD60"/>
    <mergeCell ref="AH72:AJ72"/>
    <mergeCell ref="D123:E123"/>
    <mergeCell ref="F123:W123"/>
    <mergeCell ref="X123:AD123"/>
    <mergeCell ref="AE123:AK123"/>
    <mergeCell ref="AB148:AH148"/>
    <mergeCell ref="AH71:AJ71"/>
    <mergeCell ref="H88:Q88"/>
    <mergeCell ref="W88:AA88"/>
    <mergeCell ref="AH84:AJ84"/>
    <mergeCell ref="AE85:AG85"/>
    <mergeCell ref="AH85:AJ85"/>
    <mergeCell ref="D84:E84"/>
    <mergeCell ref="D68:E69"/>
    <mergeCell ref="AE69:AG69"/>
    <mergeCell ref="AH69:AJ69"/>
    <mergeCell ref="D86:E86"/>
    <mergeCell ref="F86:W86"/>
    <mergeCell ref="AE86:AG86"/>
    <mergeCell ref="AH86:AJ86"/>
    <mergeCell ref="X82:AD83"/>
    <mergeCell ref="F71:W71"/>
    <mergeCell ref="X71:Y71"/>
    <mergeCell ref="Z71:AD71"/>
    <mergeCell ref="D85:E85"/>
    <mergeCell ref="F85:W85"/>
    <mergeCell ref="D82:E83"/>
    <mergeCell ref="F82:W83"/>
    <mergeCell ref="AE82:AJ82"/>
    <mergeCell ref="AE83:AG83"/>
    <mergeCell ref="I22:L22"/>
    <mergeCell ref="I26:K26"/>
    <mergeCell ref="H133:Q133"/>
    <mergeCell ref="W133:AA133"/>
    <mergeCell ref="F84:W84"/>
    <mergeCell ref="AE131:AJ131"/>
    <mergeCell ref="AE120:AK120"/>
    <mergeCell ref="AE121:AK121"/>
    <mergeCell ref="AE122:AK122"/>
    <mergeCell ref="X86:AD86"/>
    <mergeCell ref="X84:AD84"/>
    <mergeCell ref="X85:AD85"/>
    <mergeCell ref="AE58:AI58"/>
    <mergeCell ref="AE59:AI59"/>
    <mergeCell ref="AE60:AI60"/>
    <mergeCell ref="AE61:AI61"/>
    <mergeCell ref="AE62:AI62"/>
    <mergeCell ref="F59:W59"/>
    <mergeCell ref="F60:W60"/>
    <mergeCell ref="F61:W61"/>
    <mergeCell ref="Z68:AD69"/>
    <mergeCell ref="X68:Y69"/>
    <mergeCell ref="F68:W69"/>
    <mergeCell ref="AE71:AG71"/>
    <mergeCell ref="B6:AM6"/>
    <mergeCell ref="I33:Y33"/>
    <mergeCell ref="AA33:AE33"/>
    <mergeCell ref="D58:E58"/>
    <mergeCell ref="X58:Y58"/>
    <mergeCell ref="Z58:AD58"/>
    <mergeCell ref="I8:P8"/>
    <mergeCell ref="I10:AL10"/>
    <mergeCell ref="I12:Z12"/>
    <mergeCell ref="I14:R14"/>
    <mergeCell ref="I16:Z16"/>
    <mergeCell ref="I18:T18"/>
    <mergeCell ref="I20:AF20"/>
    <mergeCell ref="I32:AM32"/>
    <mergeCell ref="H48:Q48"/>
    <mergeCell ref="W48:AA48"/>
    <mergeCell ref="I28:J28"/>
    <mergeCell ref="I30:U30"/>
    <mergeCell ref="Q36:Y36"/>
    <mergeCell ref="F58:W58"/>
    <mergeCell ref="I24:O24"/>
    <mergeCell ref="AD36:AG36"/>
    <mergeCell ref="Q38:Y38"/>
    <mergeCell ref="AD38:AG38"/>
    <mergeCell ref="D150:E150"/>
    <mergeCell ref="AB150:AH150"/>
    <mergeCell ref="F62:W62"/>
    <mergeCell ref="AE68:AJ68"/>
    <mergeCell ref="F150:AA150"/>
    <mergeCell ref="AI150:AM150"/>
    <mergeCell ref="AK72:AM72"/>
    <mergeCell ref="AH70:AJ70"/>
    <mergeCell ref="AK70:AM70"/>
    <mergeCell ref="D73:E73"/>
    <mergeCell ref="F73:W73"/>
    <mergeCell ref="X73:Y73"/>
    <mergeCell ref="Z73:AD73"/>
    <mergeCell ref="AE73:AG73"/>
    <mergeCell ref="AH73:AJ73"/>
    <mergeCell ref="AK73:AM73"/>
    <mergeCell ref="AK71:AM71"/>
    <mergeCell ref="D72:E72"/>
    <mergeCell ref="F72:W72"/>
    <mergeCell ref="F149:AA149"/>
    <mergeCell ref="AI149:AM149"/>
    <mergeCell ref="D71:E71"/>
    <mergeCell ref="F148:AA148"/>
    <mergeCell ref="D70:E70"/>
    <mergeCell ref="AI151:AM151"/>
    <mergeCell ref="AA179:AM179"/>
    <mergeCell ref="D62:E62"/>
    <mergeCell ref="X62:Y62"/>
    <mergeCell ref="Z62:AD62"/>
    <mergeCell ref="I153:Q153"/>
    <mergeCell ref="X153:AA153"/>
    <mergeCell ref="D146:AM146"/>
    <mergeCell ref="D151:E151"/>
    <mergeCell ref="H64:Q64"/>
    <mergeCell ref="W64:AA64"/>
    <mergeCell ref="H75:Q75"/>
    <mergeCell ref="W75:AA75"/>
    <mergeCell ref="H79:Q79"/>
    <mergeCell ref="W79:AA79"/>
    <mergeCell ref="AB151:AH151"/>
    <mergeCell ref="F151:AA151"/>
    <mergeCell ref="F70:W70"/>
    <mergeCell ref="X70:Y70"/>
    <mergeCell ref="Z70:AD70"/>
    <mergeCell ref="AE70:AG70"/>
    <mergeCell ref="D149:E149"/>
    <mergeCell ref="AB149:AH149"/>
    <mergeCell ref="D148:E148"/>
  </mergeCells>
  <pageMargins left="0.2" right="0.2" top="0.5" bottom="0.5" header="0.3" footer="0.3"/>
  <pageSetup paperSize="5" scale="80" fitToHeight="2"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I41"/>
  <sheetViews>
    <sheetView showGridLines="0" topLeftCell="A24" workbookViewId="0">
      <selection activeCell="A32" sqref="A32"/>
    </sheetView>
  </sheetViews>
  <sheetFormatPr defaultRowHeight="14.25" x14ac:dyDescent="0.2"/>
  <cols>
    <col min="1" max="1" width="4.140625" style="8" customWidth="1"/>
    <col min="2" max="2" width="2.7109375" style="8" customWidth="1"/>
    <col min="3" max="3" width="20.7109375" style="8" customWidth="1"/>
    <col min="4" max="4" width="1.85546875" style="8" customWidth="1"/>
    <col min="5" max="5" width="10" style="8" customWidth="1"/>
    <col min="6" max="6" width="17.7109375" style="8" customWidth="1"/>
    <col min="7" max="7" width="9.140625" style="8"/>
    <col min="8" max="8" width="24.140625" style="8" customWidth="1"/>
    <col min="9" max="16384" width="9.140625" style="8"/>
  </cols>
  <sheetData>
    <row r="3" spans="2:9" x14ac:dyDescent="0.2">
      <c r="I3" s="14"/>
    </row>
    <row r="4" spans="2:9" x14ac:dyDescent="0.2">
      <c r="I4" s="14"/>
    </row>
    <row r="6" spans="2:9" ht="18" x14ac:dyDescent="0.2">
      <c r="B6" s="119" t="s">
        <v>103</v>
      </c>
      <c r="C6" s="119"/>
      <c r="D6" s="119"/>
      <c r="E6" s="119"/>
      <c r="F6" s="119"/>
      <c r="G6" s="119"/>
      <c r="H6" s="119"/>
    </row>
    <row r="7" spans="2:9" ht="15" customHeight="1" x14ac:dyDescent="0.2">
      <c r="B7" s="122" t="s">
        <v>104</v>
      </c>
      <c r="C7" s="122"/>
      <c r="D7" s="122"/>
      <c r="E7" s="122"/>
      <c r="F7" s="122"/>
      <c r="G7" s="122"/>
      <c r="H7" s="122"/>
    </row>
    <row r="8" spans="2:9" ht="15" customHeight="1" x14ac:dyDescent="0.2">
      <c r="B8" s="8" t="s">
        <v>10</v>
      </c>
    </row>
    <row r="9" spans="2:9" ht="15" customHeight="1" x14ac:dyDescent="0.2"/>
    <row r="10" spans="2:9" ht="15" customHeight="1" x14ac:dyDescent="0.2">
      <c r="C10" s="13" t="s">
        <v>0</v>
      </c>
      <c r="D10" s="9" t="s">
        <v>1</v>
      </c>
      <c r="E10" s="120"/>
      <c r="F10" s="120"/>
      <c r="G10" s="120"/>
    </row>
    <row r="11" spans="2:9" ht="15" customHeight="1" x14ac:dyDescent="0.2">
      <c r="C11" s="30" t="s">
        <v>2</v>
      </c>
      <c r="D11" s="9" t="s">
        <v>1</v>
      </c>
      <c r="E11" s="121"/>
      <c r="F11" s="121"/>
      <c r="G11" s="121"/>
    </row>
    <row r="12" spans="2:9" ht="15" customHeight="1" x14ac:dyDescent="0.2">
      <c r="C12" s="31" t="s">
        <v>39</v>
      </c>
      <c r="D12" s="9" t="s">
        <v>1</v>
      </c>
      <c r="E12" s="32"/>
      <c r="F12" s="32"/>
      <c r="G12" s="32"/>
    </row>
    <row r="13" spans="2:9" ht="15" customHeight="1" x14ac:dyDescent="0.2">
      <c r="C13" s="31" t="s">
        <v>3</v>
      </c>
      <c r="D13" s="9" t="s">
        <v>1</v>
      </c>
      <c r="E13" s="32"/>
      <c r="F13" s="32"/>
      <c r="G13" s="32"/>
    </row>
    <row r="14" spans="2:9" ht="15" customHeight="1" x14ac:dyDescent="0.2">
      <c r="C14" s="31" t="s">
        <v>74</v>
      </c>
      <c r="D14" s="9" t="s">
        <v>1</v>
      </c>
      <c r="E14" s="32"/>
      <c r="F14" s="32"/>
      <c r="G14" s="32"/>
    </row>
    <row r="15" spans="2:9" ht="15" customHeight="1" x14ac:dyDescent="0.2">
      <c r="C15" s="30" t="s">
        <v>73</v>
      </c>
      <c r="D15" s="9" t="s">
        <v>1</v>
      </c>
      <c r="E15" s="120"/>
      <c r="F15" s="120"/>
      <c r="G15" s="120"/>
    </row>
    <row r="16" spans="2:9" ht="30" customHeight="1" x14ac:dyDescent="0.2">
      <c r="C16" s="13" t="s">
        <v>23</v>
      </c>
      <c r="D16" s="9" t="s">
        <v>1</v>
      </c>
      <c r="E16" s="116"/>
      <c r="F16" s="116"/>
      <c r="G16" s="116"/>
      <c r="H16" s="116"/>
    </row>
    <row r="17" spans="2:8" ht="15" customHeight="1" x14ac:dyDescent="0.2">
      <c r="B17" s="117" t="s">
        <v>96</v>
      </c>
      <c r="C17" s="117"/>
      <c r="D17" s="117"/>
      <c r="E17" s="117"/>
      <c r="F17" s="117"/>
      <c r="G17" s="117"/>
      <c r="H17" s="117"/>
    </row>
    <row r="18" spans="2:8" ht="31.5" customHeight="1" x14ac:dyDescent="0.2">
      <c r="B18" s="13" t="s">
        <v>24</v>
      </c>
      <c r="C18" s="116" t="s">
        <v>94</v>
      </c>
      <c r="D18" s="116"/>
      <c r="E18" s="116"/>
      <c r="F18" s="116"/>
      <c r="G18" s="116"/>
      <c r="H18" s="116"/>
    </row>
    <row r="19" spans="2:8" ht="31.5" customHeight="1" x14ac:dyDescent="0.2">
      <c r="B19" s="39" t="s">
        <v>25</v>
      </c>
      <c r="C19" s="116" t="s">
        <v>101</v>
      </c>
      <c r="D19" s="116"/>
      <c r="E19" s="116"/>
      <c r="F19" s="116"/>
      <c r="G19" s="116"/>
      <c r="H19" s="116"/>
    </row>
    <row r="20" spans="2:8" ht="31.5" customHeight="1" x14ac:dyDescent="0.2">
      <c r="B20" s="40" t="s">
        <v>26</v>
      </c>
      <c r="C20" s="116" t="s">
        <v>99</v>
      </c>
      <c r="D20" s="116"/>
      <c r="E20" s="116"/>
      <c r="F20" s="116"/>
      <c r="G20" s="116"/>
      <c r="H20" s="116"/>
    </row>
    <row r="21" spans="2:8" ht="31.5" customHeight="1" x14ac:dyDescent="0.2">
      <c r="B21" s="40" t="s">
        <v>53</v>
      </c>
      <c r="C21" s="116" t="s">
        <v>95</v>
      </c>
      <c r="D21" s="116"/>
      <c r="E21" s="116"/>
      <c r="F21" s="116"/>
      <c r="G21" s="116"/>
      <c r="H21" s="116"/>
    </row>
    <row r="22" spans="2:8" ht="31.5" customHeight="1" x14ac:dyDescent="0.2">
      <c r="B22" s="118" t="s">
        <v>100</v>
      </c>
      <c r="C22" s="118"/>
      <c r="D22" s="118"/>
      <c r="E22" s="118"/>
      <c r="F22" s="118"/>
      <c r="G22" s="118"/>
      <c r="H22" s="118"/>
    </row>
    <row r="23" spans="2:8" ht="61.5" customHeight="1" x14ac:dyDescent="0.2">
      <c r="B23" s="9" t="s">
        <v>11</v>
      </c>
      <c r="C23" s="116" t="s">
        <v>102</v>
      </c>
      <c r="D23" s="116"/>
      <c r="E23" s="116"/>
      <c r="F23" s="116"/>
      <c r="G23" s="116"/>
      <c r="H23" s="116"/>
    </row>
    <row r="24" spans="2:8" ht="61.5" customHeight="1" x14ac:dyDescent="0.2">
      <c r="B24" s="9" t="s">
        <v>13</v>
      </c>
      <c r="C24" s="116" t="s">
        <v>97</v>
      </c>
      <c r="D24" s="116"/>
      <c r="E24" s="116"/>
      <c r="F24" s="116"/>
      <c r="G24" s="116"/>
      <c r="H24" s="116"/>
    </row>
    <row r="25" spans="2:8" ht="76.5" customHeight="1" x14ac:dyDescent="0.2">
      <c r="B25" s="9" t="s">
        <v>15</v>
      </c>
      <c r="C25" s="116" t="s">
        <v>98</v>
      </c>
      <c r="D25" s="116"/>
      <c r="E25" s="116"/>
      <c r="F25" s="116"/>
      <c r="G25" s="116"/>
      <c r="H25" s="116"/>
    </row>
    <row r="26" spans="2:8" ht="30" customHeight="1" x14ac:dyDescent="0.2">
      <c r="B26" s="116" t="s">
        <v>49</v>
      </c>
      <c r="C26" s="116"/>
      <c r="D26" s="116"/>
      <c r="E26" s="116"/>
      <c r="F26" s="116"/>
      <c r="G26" s="116"/>
      <c r="H26" s="116"/>
    </row>
    <row r="27" spans="2:8" ht="15" customHeight="1" x14ac:dyDescent="0.2"/>
    <row r="28" spans="2:8" ht="15" customHeight="1" x14ac:dyDescent="0.2"/>
    <row r="29" spans="2:8" ht="15" customHeight="1" x14ac:dyDescent="0.2">
      <c r="B29" s="8" t="s">
        <v>45</v>
      </c>
      <c r="G29" s="8" t="s">
        <v>47</v>
      </c>
      <c r="H29" s="15" t="str">
        <f ca="1">IF($E$10="","",NOW())</f>
        <v/>
      </c>
    </row>
    <row r="30" spans="2:8" ht="15" customHeight="1" x14ac:dyDescent="0.2">
      <c r="B30" s="8" t="str">
        <f>IF($E$10="","",IF($E$11="Pascasarjana","Direktur "&amp;$E$11,"Dekan Fakultas "&amp;$E$11))</f>
        <v/>
      </c>
      <c r="G30" s="8" t="s">
        <v>46</v>
      </c>
    </row>
    <row r="31" spans="2:8" ht="15" customHeight="1" x14ac:dyDescent="0.2"/>
    <row r="32" spans="2:8" ht="15" customHeight="1" x14ac:dyDescent="0.2"/>
    <row r="33" spans="2:8" ht="15" customHeight="1" x14ac:dyDescent="0.2"/>
    <row r="34" spans="2:8" ht="15" customHeight="1" x14ac:dyDescent="0.2"/>
    <row r="35" spans="2:8" ht="15" customHeight="1" x14ac:dyDescent="0.2">
      <c r="B35" s="123" t="str">
        <f>IF($E$10="","","………………………………………………….")</f>
        <v/>
      </c>
      <c r="C35" s="123"/>
      <c r="D35" s="123"/>
      <c r="E35" s="123"/>
      <c r="G35" s="117" t="str">
        <f>IF($E$10="","",$E$10)</f>
        <v/>
      </c>
      <c r="H35" s="117"/>
    </row>
    <row r="36" spans="2:8" ht="15" customHeight="1" x14ac:dyDescent="0.2"/>
    <row r="37" spans="2:8" ht="15" customHeight="1" x14ac:dyDescent="0.2"/>
    <row r="38" spans="2:8" ht="15" customHeight="1" x14ac:dyDescent="0.2"/>
    <row r="40" spans="2:8" x14ac:dyDescent="0.2">
      <c r="B40" s="116"/>
      <c r="C40" s="116"/>
      <c r="D40" s="116"/>
      <c r="E40" s="116"/>
      <c r="F40" s="116"/>
      <c r="G40" s="116"/>
      <c r="H40" s="116"/>
    </row>
    <row r="41" spans="2:8" x14ac:dyDescent="0.2">
      <c r="B41" s="116"/>
      <c r="C41" s="116"/>
      <c r="D41" s="116"/>
      <c r="E41" s="116"/>
      <c r="F41" s="116"/>
      <c r="G41" s="116"/>
      <c r="H41" s="116"/>
    </row>
  </sheetData>
  <mergeCells count="20">
    <mergeCell ref="B40:H40"/>
    <mergeCell ref="B41:H41"/>
    <mergeCell ref="B26:H26"/>
    <mergeCell ref="B35:E35"/>
    <mergeCell ref="G35:H35"/>
    <mergeCell ref="B6:H6"/>
    <mergeCell ref="E16:H16"/>
    <mergeCell ref="E10:G10"/>
    <mergeCell ref="E11:G11"/>
    <mergeCell ref="E15:G15"/>
    <mergeCell ref="B7:H7"/>
    <mergeCell ref="C18:H18"/>
    <mergeCell ref="C21:H21"/>
    <mergeCell ref="C23:H23"/>
    <mergeCell ref="C25:H25"/>
    <mergeCell ref="B17:H17"/>
    <mergeCell ref="B22:H22"/>
    <mergeCell ref="C19:H19"/>
    <mergeCell ref="C20:H20"/>
    <mergeCell ref="C24:H24"/>
  </mergeCells>
  <pageMargins left="0.7" right="0.7" top="0.75" bottom="0.75" header="0.3" footer="0.3"/>
  <pageSetup scale="85"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Formulir</vt:lpstr>
      <vt:lpstr>Komitmen</vt:lpstr>
      <vt:lpstr>Formulir!Print_Area</vt:lpstr>
      <vt:lpstr>Komitmen!Print_Area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Kepegawaian</cp:lastModifiedBy>
  <cp:lastPrinted>2017-10-28T02:47:47Z</cp:lastPrinted>
  <dcterms:created xsi:type="dcterms:W3CDTF">2016-11-24T07:42:41Z</dcterms:created>
  <dcterms:modified xsi:type="dcterms:W3CDTF">2017-10-30T01:41:02Z</dcterms:modified>
</cp:coreProperties>
</file>