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ADVAN\Downloads\"/>
    </mc:Choice>
  </mc:AlternateContent>
  <xr:revisionPtr revIDLastSave="0" documentId="13_ncr:1_{392D6CB4-29AC-40BD-845B-153A13A1F49E}" xr6:coauthVersionLast="40" xr6:coauthVersionMax="45" xr10:uidLastSave="{00000000-0000-0000-0000-000000000000}"/>
  <bookViews>
    <workbookView xWindow="-120" yWindow="-120" windowWidth="29040" windowHeight="15840" tabRatio="789" firstSheet="3" activeTab="3" xr2:uid="{00000000-000D-0000-FFFF-FFFF00000000}"/>
  </bookViews>
  <sheets>
    <sheet name="JADWAL UJIAN PAGI" sheetId="4" state="hidden" r:id="rId1"/>
    <sheet name="FIX" sheetId="9" state="hidden" r:id="rId2"/>
    <sheet name="Fix - Pecah Kelas" sheetId="10" state="hidden" r:id="rId3"/>
    <sheet name="JADWAL UJIAN PAGI - FIX" sheetId="11" r:id="rId4"/>
    <sheet name="Sheet2" sheetId="8" state="hidden" r:id="rId5"/>
    <sheet name="Sheet1" sheetId="7" state="hidden" r:id="rId6"/>
    <sheet name="KELAS MALAM" sheetId="2" r:id="rId7"/>
    <sheet name="JADWAL UJIAN REG.B" sheetId="6" r:id="rId8"/>
  </sheets>
  <definedNames>
    <definedName name="_xlnm.Print_Area" localSheetId="6">'KELAS MALAM'!$A$1:$K$35</definedName>
    <definedName name="_xlnm.Print_Titles" localSheetId="1">FIX!$13:$13</definedName>
    <definedName name="_xlnm.Print_Titles" localSheetId="2">'Fix - Pecah Kelas'!$13:$13</definedName>
    <definedName name="_xlnm.Print_Titles" localSheetId="0">'JADWAL UJIAN PAGI'!$13:$13</definedName>
    <definedName name="_xlnm.Print_Titles" localSheetId="3">'JADWAL UJIAN PAGI - FIX'!$13:$13</definedName>
    <definedName name="_xlnm.Print_Titles" localSheetId="7">'JADWAL UJIAN REG.B'!$11:$11</definedName>
  </definedNames>
  <calcPr calcId="181029"/>
</workbook>
</file>

<file path=xl/calcChain.xml><?xml version="1.0" encoding="utf-8"?>
<calcChain xmlns="http://schemas.openxmlformats.org/spreadsheetml/2006/main">
  <c r="L62" i="11" l="1"/>
  <c r="L82" i="11"/>
  <c r="L20" i="2" l="1"/>
  <c r="L19" i="2"/>
  <c r="L18" i="2"/>
  <c r="L17" i="2"/>
  <c r="L16" i="2"/>
  <c r="L15" i="2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1" i="11" l="1"/>
  <c r="L110" i="11"/>
  <c r="L109" i="11"/>
  <c r="L108" i="11"/>
  <c r="L107" i="11"/>
  <c r="L103" i="11"/>
  <c r="L106" i="11"/>
  <c r="L105" i="11"/>
  <c r="L104" i="11"/>
  <c r="L102" i="11"/>
  <c r="L101" i="11"/>
  <c r="L100" i="11"/>
  <c r="L99" i="11"/>
  <c r="L95" i="11"/>
  <c r="L98" i="11"/>
  <c r="L97" i="11"/>
  <c r="L96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1" i="11"/>
  <c r="L80" i="11"/>
  <c r="L79" i="11"/>
  <c r="L78" i="11"/>
  <c r="L74" i="11"/>
  <c r="L77" i="11"/>
  <c r="L76" i="11"/>
  <c r="L75" i="11"/>
  <c r="L73" i="11"/>
  <c r="L72" i="11"/>
  <c r="L71" i="11"/>
  <c r="L70" i="11"/>
  <c r="L69" i="11"/>
  <c r="L64" i="11"/>
  <c r="L68" i="11"/>
  <c r="L67" i="11"/>
  <c r="L66" i="11"/>
  <c r="L65" i="11"/>
  <c r="L63" i="11"/>
  <c r="L61" i="11"/>
  <c r="L60" i="11"/>
  <c r="L59" i="11"/>
  <c r="L58" i="11"/>
  <c r="L57" i="11"/>
  <c r="L56" i="11"/>
  <c r="L55" i="11"/>
  <c r="L54" i="11"/>
  <c r="L53" i="11"/>
  <c r="L52" i="11"/>
  <c r="L49" i="11"/>
  <c r="L51" i="11"/>
  <c r="L50" i="11"/>
  <c r="L48" i="11"/>
  <c r="L47" i="11"/>
  <c r="L46" i="11"/>
  <c r="L42" i="11"/>
  <c r="L45" i="11"/>
  <c r="L44" i="11"/>
  <c r="L43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4" i="11"/>
  <c r="L23" i="11"/>
  <c r="L22" i="11"/>
  <c r="L21" i="11"/>
  <c r="L20" i="11"/>
  <c r="L18" i="11"/>
  <c r="L19" i="11"/>
  <c r="L17" i="11"/>
  <c r="L16" i="11"/>
  <c r="L15" i="11"/>
  <c r="L14" i="11"/>
  <c r="O44" i="10" l="1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1" i="10"/>
  <c r="O130" i="10"/>
  <c r="O129" i="10"/>
  <c r="R128" i="10"/>
  <c r="O128" i="10" s="1"/>
  <c r="O127" i="10"/>
  <c r="O126" i="10"/>
  <c r="O125" i="10"/>
  <c r="O124" i="10"/>
  <c r="O121" i="10"/>
  <c r="O120" i="10"/>
  <c r="O119" i="10"/>
  <c r="O116" i="10"/>
  <c r="O115" i="10"/>
  <c r="O114" i="10"/>
  <c r="O113" i="10"/>
  <c r="O112" i="10"/>
  <c r="O109" i="10"/>
  <c r="O108" i="10"/>
  <c r="O107" i="10"/>
  <c r="O106" i="10"/>
  <c r="O103" i="10"/>
  <c r="O102" i="10"/>
  <c r="O101" i="10"/>
  <c r="O100" i="10"/>
  <c r="O99" i="10"/>
  <c r="O98" i="10"/>
  <c r="O97" i="10"/>
  <c r="O96" i="10"/>
  <c r="O95" i="10"/>
  <c r="O94" i="10"/>
  <c r="O93" i="10"/>
  <c r="O90" i="10"/>
  <c r="O89" i="10"/>
  <c r="R88" i="10"/>
  <c r="O88" i="10" s="1"/>
  <c r="O87" i="10"/>
  <c r="O86" i="10"/>
  <c r="O85" i="10"/>
  <c r="O84" i="10"/>
  <c r="O83" i="10"/>
  <c r="R81" i="10"/>
  <c r="O78" i="10"/>
  <c r="O77" i="10"/>
  <c r="O76" i="10"/>
  <c r="O75" i="10"/>
  <c r="O74" i="10"/>
  <c r="O71" i="10"/>
  <c r="O70" i="10"/>
  <c r="O69" i="10"/>
  <c r="O68" i="10"/>
  <c r="O67" i="10"/>
  <c r="O66" i="10"/>
  <c r="O63" i="10"/>
  <c r="O62" i="10"/>
  <c r="O61" i="10"/>
  <c r="R60" i="10"/>
  <c r="O60" i="10" s="1"/>
  <c r="O59" i="10"/>
  <c r="O58" i="10"/>
  <c r="O57" i="10"/>
  <c r="O56" i="10"/>
  <c r="O55" i="10"/>
  <c r="O54" i="10"/>
  <c r="O53" i="10"/>
  <c r="O52" i="10"/>
  <c r="O49" i="10"/>
  <c r="O48" i="10"/>
  <c r="O47" i="10"/>
  <c r="R45" i="10"/>
  <c r="O43" i="10"/>
  <c r="O42" i="10"/>
  <c r="O41" i="10"/>
  <c r="R39" i="10"/>
  <c r="O38" i="10"/>
  <c r="O37" i="10"/>
  <c r="R36" i="10"/>
  <c r="O36" i="10" s="1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R15" i="10"/>
  <c r="O15" i="10" s="1"/>
  <c r="O14" i="10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0" i="9"/>
  <c r="N79" i="9"/>
  <c r="N78" i="9"/>
  <c r="N77" i="9"/>
  <c r="N76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M116" i="9"/>
  <c r="M81" i="9"/>
  <c r="N81" i="9" s="1"/>
  <c r="M75" i="9"/>
  <c r="N75" i="9" s="1"/>
  <c r="M57" i="9"/>
  <c r="N57" i="9" s="1"/>
  <c r="M43" i="9"/>
  <c r="M39" i="9"/>
  <c r="M36" i="9"/>
  <c r="N36" i="9" s="1"/>
  <c r="N135" i="9" s="1"/>
  <c r="M15" i="9"/>
  <c r="O148" i="10" l="1"/>
  <c r="J131" i="7"/>
  <c r="J123" i="7"/>
  <c r="J119" i="7"/>
  <c r="J118" i="7"/>
  <c r="J89" i="7"/>
  <c r="J81" i="7"/>
  <c r="J57" i="7"/>
  <c r="J56" i="7"/>
  <c r="J53" i="7"/>
  <c r="J36" i="7"/>
  <c r="J20" i="7"/>
</calcChain>
</file>

<file path=xl/sharedStrings.xml><?xml version="1.0" encoding="utf-8"?>
<sst xmlns="http://schemas.openxmlformats.org/spreadsheetml/2006/main" count="8521" uniqueCount="657">
  <si>
    <t>CATATAN:</t>
  </si>
  <si>
    <t>P</t>
  </si>
  <si>
    <t>A</t>
  </si>
  <si>
    <t>K</t>
  </si>
  <si>
    <t>PRODI</t>
  </si>
  <si>
    <t>SKS</t>
  </si>
  <si>
    <t>DOSEN</t>
  </si>
  <si>
    <t>MATA KULIAH</t>
  </si>
  <si>
    <t>WAKTU</t>
  </si>
  <si>
    <t>HARI</t>
  </si>
  <si>
    <t>Etika Pemerintahan</t>
  </si>
  <si>
    <t>Dasar-Dasar Ilmu Pemerintahan</t>
  </si>
  <si>
    <t>Azas-Azas Manajemen</t>
  </si>
  <si>
    <t>Psikologi Sosial</t>
  </si>
  <si>
    <t>RUANG</t>
  </si>
  <si>
    <t>Pendidikan Agama Islam</t>
  </si>
  <si>
    <t>Pendidikan Anti Korupsi</t>
  </si>
  <si>
    <t>KET</t>
  </si>
  <si>
    <t>Etika Filsafat Komunikasi</t>
  </si>
  <si>
    <t xml:space="preserve">UNTUK MATA KULIAH SEMINAR PROPOSAL PENELITIAN &amp; SEMINAR HASIL HARUS DIPROGRAM DALAM KRS DAN DAPAT DIPROGRAM PADA SEMESTER GANJIL ATAU SEMESTER GENAP DGN SYARAT TELAH LULUS = 110 SKS </t>
  </si>
  <si>
    <t>PESERTA</t>
  </si>
  <si>
    <t>Pendidikan Agama Kristen</t>
  </si>
  <si>
    <t>Teori-Teori Sosial</t>
  </si>
  <si>
    <t>Pancasila</t>
  </si>
  <si>
    <t>Pengantar Ilmu Komunikasi</t>
  </si>
  <si>
    <t>Creative Thinking</t>
  </si>
  <si>
    <t>Pengantar Statistik Sosial</t>
  </si>
  <si>
    <t>Dasar-Dasar Jurnalistik</t>
  </si>
  <si>
    <t>Hukum Media Massa</t>
  </si>
  <si>
    <t>Komunikasi Pariwisata</t>
  </si>
  <si>
    <t>Komunikasi Kesehatan</t>
  </si>
  <si>
    <t>Komunikasi Bencana</t>
  </si>
  <si>
    <t>Komunikasi Krisis</t>
  </si>
  <si>
    <t>Analisis Kebijakan Publik</t>
  </si>
  <si>
    <t>Kepemimpinan Publik</t>
  </si>
  <si>
    <t>Keuangan Negara</t>
  </si>
  <si>
    <t>Birokrasi dan Governancy Publik</t>
  </si>
  <si>
    <t>Governance Digital</t>
  </si>
  <si>
    <t>Evaluasi Kebijakan Publik</t>
  </si>
  <si>
    <t>Komunikasi dan Advokasi Kebijakan</t>
  </si>
  <si>
    <t>Manajemen Bencana</t>
  </si>
  <si>
    <t>Pemberdayaan Sosial</t>
  </si>
  <si>
    <t>Kebijakan Pemerintah Daerah</t>
  </si>
  <si>
    <t>Sistem Sosial Budaya Indonesia</t>
  </si>
  <si>
    <t>Pemerintahan Nasional</t>
  </si>
  <si>
    <t>Kebijakan Sektor Publik</t>
  </si>
  <si>
    <t>Tata Kelola Keuangan Pemerintahan</t>
  </si>
  <si>
    <t>Pelayanan Sektor Publik</t>
  </si>
  <si>
    <t>Ekologi Pemerintahan</t>
  </si>
  <si>
    <t>Perbandingan Pemerintahan</t>
  </si>
  <si>
    <t>E-Government</t>
  </si>
  <si>
    <t>Sistem Pengawasan Pemerintahan</t>
  </si>
  <si>
    <t>Analisis Jaringan Komunikasi</t>
  </si>
  <si>
    <t>Public Speaking</t>
  </si>
  <si>
    <t>Dr. Effiati Juliana Hasibuan, M.Si</t>
  </si>
  <si>
    <t>Kewirausahaan</t>
  </si>
  <si>
    <t>English For Social Science</t>
  </si>
  <si>
    <t>Metodologi Penelitian Pemerintahan Kualitatif</t>
  </si>
  <si>
    <t>Kebijakan Kependudukan</t>
  </si>
  <si>
    <t>Metodologi Ilmu Pemerintahan</t>
  </si>
  <si>
    <t>Manajemen Resiko</t>
  </si>
  <si>
    <t>Fotografi</t>
  </si>
  <si>
    <t>A1</t>
  </si>
  <si>
    <t>A2</t>
  </si>
  <si>
    <t xml:space="preserve">Creative Thinking </t>
  </si>
  <si>
    <t>Dasar Dasar Public Relations</t>
  </si>
  <si>
    <t xml:space="preserve">Metode Penelitian Kuantitatif </t>
  </si>
  <si>
    <t>Komunikasi Bisnis</t>
  </si>
  <si>
    <t>Menulis Feature dan Artikel (Kosentrasi Jurnalistik)</t>
  </si>
  <si>
    <t xml:space="preserve">Customer Behaviour (Kosentrasi Humas) </t>
  </si>
  <si>
    <t>Manajemen Event</t>
  </si>
  <si>
    <t xml:space="preserve">Analisis Jaringan Komunikasi </t>
  </si>
  <si>
    <t xml:space="preserve">Etika Filsafat Komunikasi </t>
  </si>
  <si>
    <t>Metode Penelitian Kuantitatif</t>
  </si>
  <si>
    <t>Customer Behaviour (Kosentrasi Humas)</t>
  </si>
  <si>
    <t>A1 (Team Teaching)</t>
  </si>
  <si>
    <t>A2 (Team Teaching)</t>
  </si>
  <si>
    <t>Administrasi dan Kebijakan Perpajakan</t>
  </si>
  <si>
    <t>Isu Gender dalam Administrasi Publik</t>
  </si>
  <si>
    <t>Administrasi Pembangunan</t>
  </si>
  <si>
    <t>A1 (MKP)</t>
  </si>
  <si>
    <t>Metodologi Penelitian Administrasi Publik I (Kuantitaif)</t>
  </si>
  <si>
    <t>Metodologi Penelitian Administrasi Publik II (Kualitatif)</t>
  </si>
  <si>
    <t>Perencanaan dan pembangunan Partisipatif</t>
  </si>
  <si>
    <t xml:space="preserve"> Kapita Selekta Ilmu Pemerintahan</t>
  </si>
  <si>
    <t>13.20-15.00</t>
  </si>
  <si>
    <t>Pengantar Ilmu Administrasi Publik</t>
  </si>
  <si>
    <t>A3</t>
  </si>
  <si>
    <t>A3 (Team Teaching)</t>
  </si>
  <si>
    <t>Perencanaan dan Pembangunan Partisipatif</t>
  </si>
  <si>
    <t>Dekan,</t>
  </si>
  <si>
    <t>Kebijakan Fiskal dan Moneter</t>
  </si>
  <si>
    <t>James, S.Th, M.Th</t>
  </si>
  <si>
    <t>A / P</t>
  </si>
  <si>
    <t>Walid Musthafa S., S.Sos, M.IP</t>
  </si>
  <si>
    <t>Evi Yunita Kurniaty, S.Sos, M.IP</t>
  </si>
  <si>
    <t>Dr. Adam, M.AP</t>
  </si>
  <si>
    <t>Desy Astrid Anindya, SE, M.Ak</t>
  </si>
  <si>
    <t>Yurial Arief Lubis, S.Sos, M.IP</t>
  </si>
  <si>
    <t>Hikmawan Syahputra, S.I.P, M.A</t>
  </si>
  <si>
    <t>Dr. Novita Wulandari, S.ST, M.Si</t>
  </si>
  <si>
    <t>Dr. Firmansyah, MA</t>
  </si>
  <si>
    <t>Responsi Pendidikan Agama Kristen</t>
  </si>
  <si>
    <t>Khairunnisah Lubis, S.Sos, M.I.Pol</t>
  </si>
  <si>
    <t>MKP</t>
  </si>
  <si>
    <t>Drs. Bahrum Jamil, M.AP</t>
  </si>
  <si>
    <t>Nina Angelia, S.Sos, M.Si</t>
  </si>
  <si>
    <t>Marlina Deliana, S.AB, M.AB</t>
  </si>
  <si>
    <t>Nina Angelia, S.Sos, M.Si / Marlina Deliana, S.AB, M.AB</t>
  </si>
  <si>
    <t>Beltahmamero Simamora, S.IP, M.PA</t>
  </si>
  <si>
    <t>Beby Masitho Batubara, S.Sos, M.AP</t>
  </si>
  <si>
    <t>Dr. Budi Hartono, M.Si / Yurial Arief Lubis, S.Sos, M.IP</t>
  </si>
  <si>
    <t>Dr.Sos. Rudi Salam Sinaga, S.Sos, M.Si</t>
  </si>
  <si>
    <t>Dr.Sos, Rudi Salam Sinaga, S.Sos, M.Si</t>
  </si>
  <si>
    <t>Dr. Maksum Syahri Lubis, S.STP, M.AP</t>
  </si>
  <si>
    <t>Drs. Indra Muda, M.AP</t>
  </si>
  <si>
    <t>Hesti Sabrina, SE, M.Si</t>
  </si>
  <si>
    <t>Nasrullah Hidayat, S.Pd, M.Sc</t>
  </si>
  <si>
    <t>Dr. Syafruddin Ritonga, M.AP</t>
  </si>
  <si>
    <t>Dr. Audia Junita, S.Sos, M.Si</t>
  </si>
  <si>
    <t>Soraya Gabriela Dinamika, MA</t>
  </si>
  <si>
    <t>Dr. Adam, M.AP / Hikmawan Syahputra, S.I.P, MA</t>
  </si>
  <si>
    <t>Ara Auza, S.Sos, M.I.Kom</t>
  </si>
  <si>
    <t>Dr. Dedi Sahputra, MA</t>
  </si>
  <si>
    <t>Taufik Wal Hidayat, S.Sos, M.AP</t>
  </si>
  <si>
    <t>P / K</t>
  </si>
  <si>
    <t>A1 (Gabungan P/K)</t>
  </si>
  <si>
    <t>Armansyah Matondang, S.Sos, M.Si</t>
  </si>
  <si>
    <t>Ir. Muhammad Yamin Siregar, MM</t>
  </si>
  <si>
    <t>Dr. Nina Siti Salmaniah Siregar, M.Si</t>
  </si>
  <si>
    <t>Dr. Fauji Wikanda, S.Pd.I, M.Pd.I</t>
  </si>
  <si>
    <t>Ria Wuri Andary, S.Sos, M.I.Kom</t>
  </si>
  <si>
    <t>Irwansyah Putra, SE, M.M</t>
  </si>
  <si>
    <t>Haryaji Catur Putera Hasman, SE, M.Si</t>
  </si>
  <si>
    <t>Eka Dewi Setia Tarigan, SE, M.Si</t>
  </si>
  <si>
    <t>KODE MK</t>
  </si>
  <si>
    <t>Ilma Saakinah Tamsil, M.Comm</t>
  </si>
  <si>
    <t>Rehia K. Isabella Barus, S.Sos, M.SP</t>
  </si>
  <si>
    <t>TAHUN AKADEMIK 2023/2024</t>
  </si>
  <si>
    <t>IKM53026</t>
  </si>
  <si>
    <t>IKM53060</t>
  </si>
  <si>
    <t>Dr. Abdul Haris, S.Ag, M.Si</t>
  </si>
  <si>
    <t>A2 (MKP)</t>
  </si>
  <si>
    <t>MGT32051</t>
  </si>
  <si>
    <t>A3 (MKP)</t>
  </si>
  <si>
    <t>MGT32063</t>
  </si>
  <si>
    <t>Dahrul Siregar, SE, M.Si</t>
  </si>
  <si>
    <t>FIP50004</t>
  </si>
  <si>
    <t>Dr. Nadra Ideyani Vita, M.Si</t>
  </si>
  <si>
    <t>Khairullah, S.I.Kom, M.I.Kom</t>
  </si>
  <si>
    <t>IKM53072</t>
  </si>
  <si>
    <t>Angga Tinova Yudha, S.I.Kom, M.I.Kom</t>
  </si>
  <si>
    <t>IKM53067</t>
  </si>
  <si>
    <t>IKM53069</t>
  </si>
  <si>
    <t>Siti Alhamra Salqaura, SE, M.Si</t>
  </si>
  <si>
    <t>Ida Royani, SE, M.Si</t>
  </si>
  <si>
    <t>UMA10009</t>
  </si>
  <si>
    <t>Beby Suryani Fitri, SH, MH</t>
  </si>
  <si>
    <t>FIP50017</t>
  </si>
  <si>
    <t>FIP50010</t>
  </si>
  <si>
    <t>Dr. Muhammad Ridha Haykal Amal, SH, MH</t>
  </si>
  <si>
    <t>An Nisa Dian Rahma, S.I.Kom, M.I.Kom</t>
  </si>
  <si>
    <t>IKM53052</t>
  </si>
  <si>
    <t>IKM53004</t>
  </si>
  <si>
    <t>IKM53050</t>
  </si>
  <si>
    <t>Agung Suharyanto, S.Sn, M.Si</t>
  </si>
  <si>
    <t>Agnita Yolanda, B.Bomm, M.Sc</t>
  </si>
  <si>
    <t>IKM53044</t>
  </si>
  <si>
    <t>IKM53071</t>
  </si>
  <si>
    <t>Dr. Ressi Dwiana, S.Sos, MA / Fahmi Sulaiman, ST, MM</t>
  </si>
  <si>
    <t>IKM53023</t>
  </si>
  <si>
    <t>FIP50007</t>
  </si>
  <si>
    <t>UMA10001</t>
  </si>
  <si>
    <t>Neng Nurcahayati Sinulingga, S.Pd, M.Pd</t>
  </si>
  <si>
    <t>UMA10002P</t>
  </si>
  <si>
    <t>Amsal Qori Dalimunthe, S.Pd.I, M.Pd.I</t>
  </si>
  <si>
    <t>Dr. Selamat Riadi, SE, M.I.Kom</t>
  </si>
  <si>
    <t>IKM53058</t>
  </si>
  <si>
    <t>IKM53061</t>
  </si>
  <si>
    <t>B2</t>
  </si>
  <si>
    <t>B1</t>
  </si>
  <si>
    <t>B1 (Team Teaching)</t>
  </si>
  <si>
    <t>B1 (MKP)</t>
  </si>
  <si>
    <t>FIP50008</t>
  </si>
  <si>
    <t>Dr. Fakhrur Rozi, S.Sos, M.I.Kom</t>
  </si>
  <si>
    <t>IKM53031</t>
  </si>
  <si>
    <t>Dr. Muhammad Said Harahap, S.Sos, M.I.Kom</t>
  </si>
  <si>
    <t>IKM53051</t>
  </si>
  <si>
    <t>IAP52022</t>
  </si>
  <si>
    <t>IAP52037</t>
  </si>
  <si>
    <t>Bona Purba, M.Pd.K</t>
  </si>
  <si>
    <t>Yoni Rahayu, S.Pd.I, M.Hum</t>
  </si>
  <si>
    <t>FIP50001</t>
  </si>
  <si>
    <t>Mahya Humaira, S.Pd, M.Pd</t>
  </si>
  <si>
    <t>Rizky Vita Losi, S.Pd.I, M.Hum</t>
  </si>
  <si>
    <t>Muhammad Yusrizal Adi Syahputra, SH, M.H</t>
  </si>
  <si>
    <t>Kelas Malam</t>
  </si>
  <si>
    <t>REGULER B</t>
  </si>
  <si>
    <t>IKM53059</t>
  </si>
  <si>
    <t>IKM530006</t>
  </si>
  <si>
    <t>Dr. Daryanto Setyawan, M.I.Kom</t>
  </si>
  <si>
    <t>UMA10007</t>
  </si>
  <si>
    <t>IIP51001</t>
  </si>
  <si>
    <t>IAP52001</t>
  </si>
  <si>
    <t>IIP51024</t>
  </si>
  <si>
    <t>IAP52062</t>
  </si>
  <si>
    <t>IIP51045</t>
  </si>
  <si>
    <t>IAP52016</t>
  </si>
  <si>
    <t>FIP50011</t>
  </si>
  <si>
    <t>IIP51057</t>
  </si>
  <si>
    <t>IIP51053</t>
  </si>
  <si>
    <t>IIP51054</t>
  </si>
  <si>
    <t>IIP51064</t>
  </si>
  <si>
    <t>IIP51065</t>
  </si>
  <si>
    <t>IIP51066</t>
  </si>
  <si>
    <t>IIP51010</t>
  </si>
  <si>
    <t>IIP51005</t>
  </si>
  <si>
    <t>IIP51029</t>
  </si>
  <si>
    <t>IIP51046</t>
  </si>
  <si>
    <t>IAP52033</t>
  </si>
  <si>
    <t>IAP52044</t>
  </si>
  <si>
    <t>IIP51056</t>
  </si>
  <si>
    <t>IAP52046</t>
  </si>
  <si>
    <t>IAP52048</t>
  </si>
  <si>
    <t>IAP52047</t>
  </si>
  <si>
    <t>IAP52063</t>
  </si>
  <si>
    <t>IAP52027</t>
  </si>
  <si>
    <t>IAP52058</t>
  </si>
  <si>
    <t>IKM53006</t>
  </si>
  <si>
    <t>IAP52054</t>
  </si>
  <si>
    <t>IAP52053</t>
  </si>
  <si>
    <t>IAP52057</t>
  </si>
  <si>
    <t>IAP52056</t>
  </si>
  <si>
    <t>Dr. Daryanto Setiawan, M.I.Kom / Fahmi Sulaiman, ST, MM</t>
  </si>
  <si>
    <t xml:space="preserve">Dahrul Siregar, SE, M.Si / Riza Fanny Meutia, S.E, M.M </t>
  </si>
  <si>
    <t>A1 Gabungan (A/P/PAI)</t>
  </si>
  <si>
    <t>A1 (Gabungan A/P</t>
  </si>
  <si>
    <t>IAP52055</t>
  </si>
  <si>
    <t>Usman Alhudawi, M.Pd</t>
  </si>
  <si>
    <t>R.I.1 (PAI)</t>
  </si>
  <si>
    <t>R.I.4 (PAI)</t>
  </si>
  <si>
    <t>R.II.6 (PAI)</t>
  </si>
  <si>
    <t>R.III.2 (PAI)</t>
  </si>
  <si>
    <t>R.II.3</t>
  </si>
  <si>
    <t>R.II.4</t>
  </si>
  <si>
    <t>R.II.5</t>
  </si>
  <si>
    <t>R.III.3</t>
  </si>
  <si>
    <t>R.III.5</t>
  </si>
  <si>
    <t>R.IV.3</t>
  </si>
  <si>
    <t>R.D.I.2</t>
  </si>
  <si>
    <t>R.D.II.3</t>
  </si>
  <si>
    <t>R.A.II.10</t>
  </si>
  <si>
    <t>R.D.III.2</t>
  </si>
  <si>
    <t>R.III.5 (PAI)</t>
  </si>
  <si>
    <t>R.1.4 (PAI)</t>
  </si>
  <si>
    <t>Dr. Audia Junita, S.Sos, M.Si / Drs. Indra Muda, M.AP</t>
  </si>
  <si>
    <t>A1/A3 (Gabungan P/K)</t>
  </si>
  <si>
    <t>A2 (Gabungan A/K)</t>
  </si>
  <si>
    <t>A / K</t>
  </si>
  <si>
    <t>A/A2 (Team Teaching) (Gabungan A/K)</t>
  </si>
  <si>
    <t>Ria Nurfika Ginting, SH, MH</t>
  </si>
  <si>
    <t>A1 (Gabungan A/P)</t>
  </si>
  <si>
    <t>RA.II.10</t>
  </si>
  <si>
    <t>Dr. Syafruddin Ritonga, M.AP / Dr. Maksum Syahri Lubis, S.STP, M.AP</t>
  </si>
  <si>
    <t>TUTUP KELAS</t>
  </si>
  <si>
    <t>Dr. Adam, M.AP / Dr. Maksum Syahri Lubis, S.Sos, M.AP</t>
  </si>
  <si>
    <t>KELAS TUTUP</t>
  </si>
  <si>
    <t>Tutup Kelas</t>
  </si>
  <si>
    <t>Ilma Saakinah Tamsil, S.I.Kom, M.I.Kom</t>
  </si>
  <si>
    <t>08.30-09.30</t>
  </si>
  <si>
    <t>09-45-10.45</t>
  </si>
  <si>
    <t>11.00-12.00</t>
  </si>
  <si>
    <t>-</t>
  </si>
  <si>
    <t>17.00-18.00</t>
  </si>
  <si>
    <t>19.00-20.00</t>
  </si>
  <si>
    <t>09.45-10.45</t>
  </si>
  <si>
    <t xml:space="preserve"> JADWAL UJIAN TENGAH SEMESTER GANJIL </t>
  </si>
  <si>
    <t xml:space="preserve">   JADWAL UJIAN TENGAH SEMESTER GANJIL </t>
  </si>
  <si>
    <t>SENIN / 13 NOPEMBER 2023</t>
  </si>
  <si>
    <t>SELASA / 14 NOPEMBER 2023</t>
  </si>
  <si>
    <t>RABU / 15 NOPEMBER 2023</t>
  </si>
  <si>
    <t>KAMIS / 16 NOPEMBER 2023</t>
  </si>
  <si>
    <t>JUMAT / 17 NOPEMBER 2023</t>
  </si>
  <si>
    <t>55+25</t>
  </si>
  <si>
    <t>53+25</t>
  </si>
  <si>
    <t>18+11</t>
  </si>
  <si>
    <t>SEM</t>
  </si>
  <si>
    <t>I</t>
  </si>
  <si>
    <t>III</t>
  </si>
  <si>
    <t>V</t>
  </si>
  <si>
    <t>VII</t>
  </si>
  <si>
    <t>A1/A2  Gabungan (P+PAI+AP)</t>
  </si>
  <si>
    <t>R.II.2 (PAI)</t>
  </si>
  <si>
    <t>R.I.2 (PAI)</t>
  </si>
  <si>
    <t>R.I.3 (PAI)</t>
  </si>
  <si>
    <t>Pecah Kelas</t>
  </si>
  <si>
    <t>KELAS</t>
  </si>
  <si>
    <t xml:space="preserve">R.III.4 </t>
  </si>
  <si>
    <t>R.B.I.4</t>
  </si>
  <si>
    <t>Ilmu Komunikasi</t>
  </si>
  <si>
    <t>Administrasi Publik</t>
  </si>
  <si>
    <t>Administrasi Publik / Ilmu Pemerintahan</t>
  </si>
  <si>
    <t>Ilmu Pemerintahan</t>
  </si>
  <si>
    <t>Administrasi Publik / Ilmu Komunikasi</t>
  </si>
  <si>
    <t>Senin / 06 Mei 2024</t>
  </si>
  <si>
    <t>Selasa / 07 Mei 2024</t>
  </si>
  <si>
    <t>Rabu / 08 Mei 2024</t>
  </si>
  <si>
    <t>Jumat / 10 Mei 2024</t>
  </si>
  <si>
    <t>Sabtu / 11 Mei 2024</t>
  </si>
  <si>
    <t>IIP51044</t>
  </si>
  <si>
    <t>IIP51020</t>
  </si>
  <si>
    <t>IIP51059</t>
  </si>
  <si>
    <t>IIP51060</t>
  </si>
  <si>
    <t>IIP51061</t>
  </si>
  <si>
    <t>IAP52018</t>
  </si>
  <si>
    <t>IKM53056</t>
  </si>
  <si>
    <t>UMA10005</t>
  </si>
  <si>
    <t>UMA10010</t>
  </si>
  <si>
    <t>IIP51049</t>
  </si>
  <si>
    <t>IIP51008</t>
  </si>
  <si>
    <t>IAP52006</t>
  </si>
  <si>
    <t>IIP510043</t>
  </si>
  <si>
    <t>IIP51050</t>
  </si>
  <si>
    <t>IIP51063</t>
  </si>
  <si>
    <t>IIP51003</t>
  </si>
  <si>
    <t>IIP51018</t>
  </si>
  <si>
    <t>IIP51051</t>
  </si>
  <si>
    <t>IIP51052</t>
  </si>
  <si>
    <t>IIP51062</t>
  </si>
  <si>
    <t>IIP51048P</t>
  </si>
  <si>
    <t>IIP51058</t>
  </si>
  <si>
    <t>UMA10004</t>
  </si>
  <si>
    <t>PENGANTAR ILMU POLITIK</t>
  </si>
  <si>
    <t>METODE PENELITIAN PEMERINTAHAN KUANTITATIF</t>
  </si>
  <si>
    <t>MANAJEMEN PENGELOLAAN KEUANGAN DESA</t>
  </si>
  <si>
    <t>TATA KELOLA SDM PEMERINTAHAN</t>
  </si>
  <si>
    <t>TATA KELOLA PEMERINTAHAN</t>
  </si>
  <si>
    <t>SISTEM ADMINISTRASI NKRI</t>
  </si>
  <si>
    <t>MANAJEMEN KONFLIK DAN PROBLEM SOLVING (MKP)</t>
  </si>
  <si>
    <t>PENGANTAR TEKNOLOGI INFORMASI</t>
  </si>
  <si>
    <t>KEWARGANEGARAAN</t>
  </si>
  <si>
    <t>PEMERINTAHAN DAERAH</t>
  </si>
  <si>
    <t>PARTAI POLITIK, PARLEMEN DAN PEMILU DI INDONESIA</t>
  </si>
  <si>
    <t>HUKUM ADMINISTRASI NEGARA</t>
  </si>
  <si>
    <t>DASAR-DASAR LOGIKA</t>
  </si>
  <si>
    <t>HUKUM PEMERINTAHAN</t>
  </si>
  <si>
    <t>KOMUNIKASI PEMERINTAHAN</t>
  </si>
  <si>
    <t>PSIKOLOGI SOSIAL</t>
  </si>
  <si>
    <t>SISTEM PEMERINTAHAN</t>
  </si>
  <si>
    <t>PERENCANAAN PEMBANGUNAN DAERAH</t>
  </si>
  <si>
    <t>TEKNIK INFORMASI PEMERINTAHAN</t>
  </si>
  <si>
    <t>STUDI KONSTITUSI DAN LEMBAGA NEGARA</t>
  </si>
  <si>
    <t>BIROKRASI PEMERINTAHAN</t>
  </si>
  <si>
    <t>KEPEMIMPINAN PEMERINTAHAN</t>
  </si>
  <si>
    <t>PEMERINTAHAN DESA</t>
  </si>
  <si>
    <t>BAHASA INDONESIA</t>
  </si>
  <si>
    <t>EVI YUNITA KURNIATY, S.Sos, M.I.P</t>
  </si>
  <si>
    <t>Dr. AUDIA JUNITA, S.Sos, M.Si</t>
  </si>
  <si>
    <t>Dr. BUDI HARTONO, S.E, M.Si / FUAD PUTERA P. GINTING, S.Sos, M.IP</t>
  </si>
  <si>
    <t>Beltahmamero Simamora, S.IP, MPA</t>
  </si>
  <si>
    <t>Dr. EFFIATI JULIANA HASIBUAN, M.Si</t>
  </si>
  <si>
    <t>ANDY SATRIA M.KOM</t>
  </si>
  <si>
    <t>USMAN ALHUDAWI, M.Pd</t>
  </si>
  <si>
    <t>YURIAL ARIEF LUBIS, S.Sos, MIP</t>
  </si>
  <si>
    <t>Dr. BUDI HARTONO, S.E, M.Si /  AMAS MASHUDIN, S.IP, M.AP</t>
  </si>
  <si>
    <t>Dr. RUDI SALAM SINAGA, S.Sos, M.Si / KHAIRUNNISAH LUBIS, S. Sos, M. I.Pol</t>
  </si>
  <si>
    <t>Dr. RIZKAN ZULYADI, S.H, M.H / FUAD PUTERA PERDANA GINTING , S.Sos.,M.IP</t>
  </si>
  <si>
    <t>SYAFRIZALDI, S.Psi. M.Psi / Dra. Hj. Waridah Pulungan, M.Hum</t>
  </si>
  <si>
    <t>Dr. RUDI SALAM SINAGA, S.Sos, M.Si</t>
  </si>
  <si>
    <t>Dr. WALID MUSTHAFA S, S.Sos, MIP</t>
  </si>
  <si>
    <t>Dr. NOVITA WULANDARI, S.ST, M.Si</t>
  </si>
  <si>
    <t>Dr. MAKSUM SYAHRI LUBIS, S.STP, MAP</t>
  </si>
  <si>
    <t>Dr, Drs.. ADAM, S.E, M.AP / MIFTAHUL HUSNA SIREGAR, S.I.P., M.IP</t>
  </si>
  <si>
    <t>Dr, Drs.. ADAM, S.E, M.AP</t>
  </si>
  <si>
    <t>MULKAN ANDIKA SITUMORANG,
S.Pd. M.Pd</t>
  </si>
  <si>
    <t>2</t>
  </si>
  <si>
    <t>3</t>
  </si>
  <si>
    <t>GAB</t>
  </si>
  <si>
    <t>P / A</t>
  </si>
  <si>
    <t>R.III.7 (PAI)</t>
  </si>
  <si>
    <t xml:space="preserve">A1 </t>
  </si>
  <si>
    <t>II</t>
  </si>
  <si>
    <t>IV</t>
  </si>
  <si>
    <t>VI</t>
  </si>
  <si>
    <t>K / P</t>
  </si>
  <si>
    <t>RD.I.2</t>
  </si>
  <si>
    <t>B1 (KAMPUS 2)</t>
  </si>
  <si>
    <t>ILMU PEMERINTAHAN</t>
  </si>
  <si>
    <t>ILMU KOMUNIKASI</t>
  </si>
  <si>
    <t>08:30-09:30</t>
  </si>
  <si>
    <t>09:45-10:45</t>
  </si>
  <si>
    <t>09:45-10:40</t>
  </si>
  <si>
    <t>11:00-12:00</t>
  </si>
  <si>
    <t>11:00-11:55</t>
  </si>
  <si>
    <t>17:00-18:00</t>
  </si>
  <si>
    <t>19:00-20:00</t>
  </si>
  <si>
    <t>13:20-14:20</t>
  </si>
  <si>
    <t>IKM53048</t>
  </si>
  <si>
    <t>IKM53065</t>
  </si>
  <si>
    <t>IAP52049</t>
  </si>
  <si>
    <t>IKM53035</t>
  </si>
  <si>
    <t>IKM53053</t>
  </si>
  <si>
    <t>IKM53054</t>
  </si>
  <si>
    <t>IKM53066</t>
  </si>
  <si>
    <t>IKM53046</t>
  </si>
  <si>
    <t>IKM53047</t>
  </si>
  <si>
    <t>IKM53055</t>
  </si>
  <si>
    <t>IKM53037</t>
  </si>
  <si>
    <t>IKM53073</t>
  </si>
  <si>
    <t>IKM53009</t>
  </si>
  <si>
    <t>IKM53033</t>
  </si>
  <si>
    <t>IKM53045</t>
  </si>
  <si>
    <t>IKM53030</t>
  </si>
  <si>
    <t>IKM53057</t>
  </si>
  <si>
    <t>IKM53034</t>
  </si>
  <si>
    <t>IAP52064</t>
  </si>
  <si>
    <t>IKM53043</t>
  </si>
  <si>
    <t xml:space="preserve"> KEWARGANEGARAAN</t>
  </si>
  <si>
    <t>CINEMATOGRAPHY</t>
  </si>
  <si>
    <t>PUBLISITAS (MKP)</t>
  </si>
  <si>
    <t>PERILAKU ORGANISASI</t>
  </si>
  <si>
    <t>MANAJEMEN HUMAS</t>
  </si>
  <si>
    <t>MANAJEMEN MEDIA MASSA</t>
  </si>
  <si>
    <t>KOMUNIKASI PEMASARAN DAN SOCIAL MEDIA MARKETING</t>
  </si>
  <si>
    <t>KOMUNIKASI ORGANISASI</t>
  </si>
  <si>
    <t>KOMUNIKASI LINTAS BUDAYA</t>
  </si>
  <si>
    <t>OPINION PUBLIC</t>
  </si>
  <si>
    <t>JURNALISME KREATIF</t>
  </si>
  <si>
    <t>CYBER PUBLIC RELATIONS</t>
  </si>
  <si>
    <t>TEORI KOMUNIKASI</t>
  </si>
  <si>
    <t>KOMUNIKASI MASSA</t>
  </si>
  <si>
    <t>METODE</t>
  </si>
  <si>
    <t>KOMUNIKASI DIGITAL DAN NEW MEDIA</t>
  </si>
  <si>
    <t>MANAJEMEN KONFLIK DAN PROBLEM SOLVING</t>
  </si>
  <si>
    <t>TEKNIK LOBBY DAN NEGOSIASI</t>
  </si>
  <si>
    <t>INDUSTRI MEDIA DIGITAL</t>
  </si>
  <si>
    <t>PSIKOLOGI KOMUNIKASI</t>
  </si>
  <si>
    <t>MANAJEMEN PUBLIK</t>
  </si>
  <si>
    <t>KOMUNIKASI INTERPERSONAL</t>
  </si>
  <si>
    <t>SEPTIAN FUJIANSYAH, SH, MH</t>
  </si>
  <si>
    <t>REZKI AULIA,S.I.Kom, M.I.Kom</t>
  </si>
  <si>
    <t>Drs. INDRA MUDA, MAP</t>
  </si>
  <si>
    <t>REHIA K. ISABELLA BARUS, S.Sos, M.SP</t>
  </si>
  <si>
    <t>SUGIATMO, S.Ag, MA</t>
  </si>
  <si>
    <t>RIA WURI ANDARY,S.Sos, M.I.Kom</t>
  </si>
  <si>
    <t>AGNITA YOLANDA, M.Sc</t>
  </si>
  <si>
    <t>HABIBI WISUDARMA, S.I.Kom., M.A</t>
  </si>
  <si>
    <t>Dr. DEDI SAHPUTRA, M.A</t>
  </si>
  <si>
    <t>Dr. TAUFIK WAL HIDAYAT, S.Sos, MAP</t>
  </si>
  <si>
    <t>Dr. ABDUL HARIS, S.Ag, M.Si</t>
  </si>
  <si>
    <t>IRSAN MULYADI, S.Sos., M.I.Kom</t>
  </si>
  <si>
    <t>Dr. NADRA IDEYANI VITA, M.Si</t>
  </si>
  <si>
    <t>Dr. NINA SITI S. SIREGAR, M.Si</t>
  </si>
  <si>
    <t>Dr. EFFIATI JULIANA HASIBUAN, M.Si</t>
  </si>
  <si>
    <t>NINA ANGELIA, S.Sos, M.Si</t>
  </si>
  <si>
    <t>SYAFRIZALDI, S.Psi.M.Psi</t>
  </si>
  <si>
    <t>Dr. FAUJI WIKANDA, S.Pd.I, M.Pd.I</t>
  </si>
  <si>
    <t>Dr. SELAMAT RIADI, SE,M.I.Kom</t>
  </si>
  <si>
    <t>Dr. FAKHRUR ROZI,S.Sos, M.I.Kom</t>
  </si>
  <si>
    <t>FERDY SIREGAR, SE, M.I.Kom</t>
  </si>
  <si>
    <t>RIDWANSYAHPUTRA, M.Pd</t>
  </si>
  <si>
    <t>YURIAL ARIEF LUBIS, S.Sos, MIP</t>
  </si>
  <si>
    <t>Dr. RESSI DWIANA, S.Sos, MA</t>
  </si>
  <si>
    <t>DARJAT SARIPURNA,S.Kom., M.Kom</t>
  </si>
  <si>
    <t>Dr. SYAFRUDDIN RITONGA, MAP</t>
  </si>
  <si>
    <t>USRIZAL PULUNGAN, S.Sos, MH</t>
  </si>
  <si>
    <t>FITRI YANNI DEWI SIREGAR, SH, MH</t>
  </si>
  <si>
    <t>MIMI ROSADI, S.Pd.,M.Pd</t>
  </si>
  <si>
    <t>ILMA SAAKINAH TAMSIL, S.I.Kom, M.I.Kom</t>
  </si>
  <si>
    <t>KHAIRULLAH, S.I.Kom, M.I.Kom</t>
  </si>
  <si>
    <t>ARMANSYAH MATONDANG, S.Sos, M.Si</t>
  </si>
  <si>
    <t>AGUNG SUHARYANTO, S.Sn, M.Si</t>
  </si>
  <si>
    <t>Dr. MUHAMMAD SAID HARAHAP, S.Sos, M.I.Kom</t>
  </si>
  <si>
    <t>MUHAMMAD FURQON SIREGAR, ST. M.Kom</t>
  </si>
  <si>
    <t>Prof. Dr. TAUFIK SIREGAR, SH, M.Hum</t>
  </si>
  <si>
    <t>RD.II.3- FISIP_37</t>
  </si>
  <si>
    <t>R.I.I-FAI_1</t>
  </si>
  <si>
    <t>III.5- FISIP_08</t>
  </si>
  <si>
    <t>R.III.5- FAI_16</t>
  </si>
  <si>
    <t>RD.I.2- FISIP_36</t>
  </si>
  <si>
    <t>II.3- FISIP_10</t>
  </si>
  <si>
    <t>II.4- FISIP_02</t>
  </si>
  <si>
    <t>R.I.4- FAI_10</t>
  </si>
  <si>
    <t>R.II.6- FAI_12</t>
  </si>
  <si>
    <t>II.5- FISIP_05</t>
  </si>
  <si>
    <t>RA.II.10- FISIP_01</t>
  </si>
  <si>
    <t>IV.3- FISIP_04</t>
  </si>
  <si>
    <t>R.III.2- FAI_15</t>
  </si>
  <si>
    <t>C1</t>
  </si>
  <si>
    <t>IAP52051</t>
  </si>
  <si>
    <t>IAP52030</t>
  </si>
  <si>
    <t>IAP52050</t>
  </si>
  <si>
    <t>IAP52041</t>
  </si>
  <si>
    <t>IAP52059</t>
  </si>
  <si>
    <t>IAP52009</t>
  </si>
  <si>
    <t>IAP52034</t>
  </si>
  <si>
    <t>IAP52060</t>
  </si>
  <si>
    <t>IAP52061</t>
  </si>
  <si>
    <t>IAP52021</t>
  </si>
  <si>
    <t>IAP52019</t>
  </si>
  <si>
    <t>IAP52065</t>
  </si>
  <si>
    <t>IAP52052</t>
  </si>
  <si>
    <t>IAP52043</t>
  </si>
  <si>
    <t>EKONOMI PUBLIK</t>
  </si>
  <si>
    <t>REFORMASI ADMINISTRASI</t>
  </si>
  <si>
    <t>PENGAMBILAN KEPUTUSAN</t>
  </si>
  <si>
    <t>PEMODELAN SISTEM DINAMIK</t>
  </si>
  <si>
    <t>MANAJEMEN</t>
  </si>
  <si>
    <t>HUKUM</t>
  </si>
  <si>
    <t>MANAJEMEN PELAYANAN PUBLIK</t>
  </si>
  <si>
    <t>TEORI</t>
  </si>
  <si>
    <t>ISU DAN KEBIJAKAN OTONOMI DAERAH</t>
  </si>
  <si>
    <t>KEBIJAKAN PUBLIK</t>
  </si>
  <si>
    <t>STUDI</t>
  </si>
  <si>
    <t>ETIKA</t>
  </si>
  <si>
    <t>MANAJEMEN JEJARING</t>
  </si>
  <si>
    <t>MANAJEMEN SDM SEKTOR PUBLIK</t>
  </si>
  <si>
    <t>KEBIJAKAN KEPENDUDUKAN</t>
  </si>
  <si>
    <t>AP</t>
  </si>
  <si>
    <r>
      <rPr>
        <sz val="11"/>
        <color rgb="FF333399"/>
        <rFont val="Times New Roman"/>
        <family val="1"/>
      </rPr>
      <t>A1</t>
    </r>
  </si>
  <si>
    <t>06 Mei 2024</t>
  </si>
  <si>
    <t>07 Mei 2024</t>
  </si>
  <si>
    <t>08 Mei 2024</t>
  </si>
  <si>
    <t>10 Mei 2024</t>
  </si>
  <si>
    <t>11 Mei 2024</t>
  </si>
  <si>
    <t>NASRULLAH HIDAYAT, S.Pd, M.Sc</t>
  </si>
  <si>
    <t>Drs. INDRA MUDA, MAP</t>
  </si>
  <si>
    <t>USMAN ALHUDAWI, M.Pd</t>
  </si>
  <si>
    <t>BELTAHMAMERO SIMAMORA, S.IP, MPA</t>
  </si>
  <si>
    <t>ANDY SATRIA M.KOM</t>
  </si>
  <si>
    <t>Dr. BUDI HARTONO, S.E, M.Si</t>
  </si>
  <si>
    <t>NINA ANGELIA, S.Sos, M.Si</t>
  </si>
  <si>
    <t>Dr. AUDIA JUNITA, S.Sos, M.Si</t>
  </si>
  <si>
    <t>Dr. RUDI SALAM SINAGA, S.Sos, M.Si</t>
  </si>
  <si>
    <t>Dr, Drs.. ADAM, S.E, M.AP</t>
  </si>
  <si>
    <t>Dr. BEBY MASITHO BATUBARA, S.Sos, M.AP</t>
  </si>
  <si>
    <t>MULKAN ANDIKA SITUMORANG, S.Pd. M.Pd</t>
  </si>
  <si>
    <t>21+53</t>
  </si>
  <si>
    <t>49 + 1</t>
  </si>
  <si>
    <t>10 + 49</t>
  </si>
  <si>
    <t>48 + 29</t>
  </si>
  <si>
    <t>38 + 1</t>
  </si>
  <si>
    <t>26 + 2</t>
  </si>
  <si>
    <t>AP / IK</t>
  </si>
  <si>
    <t>64 + 2</t>
  </si>
  <si>
    <t>18 + 1</t>
  </si>
  <si>
    <t>IP / IK</t>
  </si>
  <si>
    <t>BELTAHMAMERO SIMAMORA, S.IP, MPA</t>
  </si>
  <si>
    <t>MANAJEMEN STRATEGIS SEKTOR PUBLIK</t>
  </si>
  <si>
    <t>TEORI-TEORI POLITIK</t>
  </si>
  <si>
    <t>STUDI IMPLEMENTASI KEBIJAKAN</t>
  </si>
  <si>
    <t>ETIKA ADMINISTRASI PUBLIK</t>
  </si>
  <si>
    <t>R.I.I- FAI_1</t>
  </si>
  <si>
    <t>IV.3-
FISIP_04</t>
  </si>
  <si>
    <t>III.3-
FISIP_07</t>
  </si>
  <si>
    <t xml:space="preserve"> JADWAL UJIAN TENGAH SEMESTER GENAP </t>
  </si>
  <si>
    <t>PECAH KELAS</t>
  </si>
  <si>
    <t>R.III.5 (FA)</t>
  </si>
  <si>
    <t>F.I.1 (FAI)</t>
  </si>
  <si>
    <t>RD.II.3</t>
  </si>
  <si>
    <t>RD.1.2</t>
  </si>
  <si>
    <t>R.II.6 (FAI)</t>
  </si>
  <si>
    <t>R.I.1 (FAI)</t>
  </si>
  <si>
    <t>R.I.4 (FAI)</t>
  </si>
  <si>
    <t>R.III.2 (FAI)</t>
  </si>
  <si>
    <t>METODE PENELITIAN KUALITATIF</t>
  </si>
  <si>
    <t>R.I.I (FAI)</t>
  </si>
  <si>
    <t>RB.I.4</t>
  </si>
  <si>
    <t>RC.I.1</t>
  </si>
  <si>
    <t>R.II.2 (FAI)</t>
  </si>
  <si>
    <t>R.III.5 (FAI)</t>
  </si>
  <si>
    <t>R.I.4  (FAI)</t>
  </si>
  <si>
    <t>ILMA SAAKINAH TAMSIL, S.I.Kom, M.I.Kom / RIA WURI ANDARY,S.Sos, M.I.Kom</t>
  </si>
  <si>
    <t>REZKI AULIA,S.I.Kom, M.I.Kom / Dr. TAUFIK WAL HIDAYAT, S.Sos, MAP</t>
  </si>
  <si>
    <t>HABIBI WISUDARMA, S.I.Kom., M.A / SUGIATMO, S.Ag, MA</t>
  </si>
  <si>
    <t>AGNITA YOLANDA, M.Sc /  KHAIRULLAH, S.I.Kom, M.I.Kom</t>
  </si>
  <si>
    <t>Dr. NADRA IDEYANI VITA, M.Si / RIA WURI ANDARY,S.Sos, M.I.Kom</t>
  </si>
  <si>
    <t>R.I.2 (FAI)</t>
  </si>
  <si>
    <t>R.I.3 (FAI)</t>
  </si>
  <si>
    <t>REHIA K. ISABELLA BARUS, S.Sos, M.SP / ARMANSYAH MATONDANG, S.Sos, M.Si</t>
  </si>
  <si>
    <t>Dr. BUDI HARTONO, S.E, M.Si / FUAD PUTERA P. GINTING, S.Sos, M.IP</t>
  </si>
  <si>
    <t>Dr. FAUJI WIKANDA, S.Pd.I, M.Pd.I / ANDY SATRIA M.KOM</t>
  </si>
  <si>
    <t>Dr. ABDUL HARIS, S.Ag, M.Si / KHAIRULLAH, S.I.Kom, M.I.Kom</t>
  </si>
  <si>
    <t>ARMANSYAH MATONDANG, S.Sos, M.Si / Dr. TAUFIK WAL HIDAYAT, S.Sos, MAP</t>
  </si>
  <si>
    <t>Dr. RUDI SALAM SINAGA, S.Sos, M.Si / DARJAT SARIPURNA,S.Kom., M.Kom</t>
  </si>
  <si>
    <t>DARJAT SARIPURNA,S.Kom., M.Kom / Dr. RUDI SALAM SINAGA, S.Sos, M.Si</t>
  </si>
  <si>
    <t>USRIZAL PULUNGAN, S.Sos, MH / Dr. TAUFIK WAL HIDAYAT, S.Sos, MAP</t>
  </si>
  <si>
    <t>Dr. BEBY MASITHO BATUBARA, S.Sos, M.AP / Dr. WALID MUSTHAFA S, S.Sos, MIP</t>
  </si>
  <si>
    <t>FITRI YANNI DEWI SIREGAR, SH, MH / MIMI ROSADI, S.Pd.,M.Pd</t>
  </si>
  <si>
    <t>Dr. SYAFRUDDIN RITONGA, MAP / HABIBI WISUDARMA, S.I.Kom., M.A</t>
  </si>
  <si>
    <t xml:space="preserve">MIMI ROSADI, S.Pd.,M.Pd / FITRI YANNI DEWI SIREGAR, SH, MH </t>
  </si>
  <si>
    <t>Dr. NOVITA WULANDARI, S.ST, M.Si / Dr. BEBY MASITHO BATUBARA, S.Sos, M.AP</t>
  </si>
  <si>
    <t>MULKAN ANDIKA SITUMORANG, S.Pd. M.Pd / AGNITA YOLANDA, M.Sc</t>
  </si>
  <si>
    <t xml:space="preserve">ILMA SAAKINAH TAMSIL, S.I.Kom, M.I.Kom /  AGNITA YOLANDA, M.Sc </t>
  </si>
  <si>
    <t>SEPTIAN FUJIANSYAH, SH, MH / RIA WURI ANDARY,S.Sos, M.I.Kom</t>
  </si>
  <si>
    <t>RIA WURI ANDARY,S.Sos, M.I.Kom / SEPTIAN FUJIANSYAH, SH, MH</t>
  </si>
  <si>
    <t>AGUNG SUHARYANTO, S.Sn, M.Si / SYAFRIZALDI, S.Psi.M.Psi</t>
  </si>
  <si>
    <t>SYAFRIZALDI, S.Psi.M.Psi / AGUNG SUHARYANTO, S.Sn, M.Si</t>
  </si>
  <si>
    <t>Dr. TAUFIK WAL HIDAYAT, S.Sos, MAP / REZKI AULIA,S.I.Kom, M.I.Kom</t>
  </si>
  <si>
    <t>AGNITA YOLANDA, M.Sc / Dr. FAUJI WIKANDA, S.Pd.I, M.Pd.I</t>
  </si>
  <si>
    <t>Dr. FAUJI WIKANDA, S.Pd.I, M.Pd.I / AGNITA YOLANDA, M.Sc</t>
  </si>
  <si>
    <t>RIDWANSYAHPUTRA, M.Pd / Dr. FAUJI WIKANDA, S.Pd.I, M.Pd.I</t>
  </si>
  <si>
    <t>RIA WURI ANDARY,S.Sos, M.I.Kom / KHAIRULLAH, S.I.Kom, M.I.Kom</t>
  </si>
  <si>
    <t>Dr. SELAMAT RIADI, SE,M.I.Kom / RIA WURI ANDARY,S.Sos, M.I.Kom</t>
  </si>
  <si>
    <t>KHAIRULLAH, S.I.Kom, M.I.Kom / Dr. FAUJI WIKANDA, S.Pd.I, M.Pd.I</t>
  </si>
  <si>
    <t>ILMA SAAKINAH TAMSIL, S.I.Kom, M.I.Kom / Dr. FAUJI WIKANDA, S.Pd.I, M.Pd.I</t>
  </si>
  <si>
    <t>Dr. FAKHRUR ROZI,S.Sos, M.I.Kom / MUHAMMAD FURQON SIREGAR, ST. M.Kom</t>
  </si>
  <si>
    <t>MUHAMMAD FURQON SIREGAR, ST. M.Kom / Dr. FAKHRUR ROZI,S.Sos, M.I.Kom</t>
  </si>
  <si>
    <t>Dr. EFFIATI JULIANA HASIBUAN, M.Si / Dr. NINA SITI S. SIREGAR, M.Si</t>
  </si>
  <si>
    <t>Dr. NINA SITI S. SIREGAR, M.Si / KHAIRULLAH, S.I.Kom, M.I.Kom</t>
  </si>
  <si>
    <t>KHAIRULLAH, S.I.Kom, M.I.Kom / Dr. NINA SITI S. SIREGAR, M.Si</t>
  </si>
  <si>
    <t>Dr. NADRA IDEYANI VITA, M.Si / Dr. FAUJI WIKANDA, S.Pd.I, M.Pd.I</t>
  </si>
  <si>
    <t xml:space="preserve">RIDWANSYAHPUTRA, M.Pd / Dr. ABDUL HARIS, S.Ag, M.Si </t>
  </si>
  <si>
    <t>Medan, 03 Mei 2024</t>
  </si>
  <si>
    <t>Dr. NADRA IDEYANI VITA, M.Si / BELTAHMAMERO SIMAMORA, S.IP, MPA</t>
  </si>
  <si>
    <t>A1 + A2</t>
  </si>
  <si>
    <t>NASRULLAH HIDAYAT, S.Pd, M.Sc / Drs. INDRA MUDA, MAP</t>
  </si>
  <si>
    <t>REZKI AULIA,S.I.Kom, M.I.Kom /HABIBI WISUDARMA, S.I.Kom.</t>
  </si>
  <si>
    <t>AGNITA YOLANDA, M.Sc / Dr. TAUFIK WAL HIDAYAT, S.Sos, MAP</t>
  </si>
  <si>
    <t>ILMA SAAKINAH TAMSIL, S.I.Kom, M.I.Kom / ARMANSYAH MATONDANG, S.Sos, M.Si</t>
  </si>
  <si>
    <t>ARMANSYAH MATONDANG, S.Sos, M.Si / ILMA SAAKINAH TAMSIL, S.I.Kom, M.I.Kom</t>
  </si>
  <si>
    <t>16+6</t>
  </si>
  <si>
    <t>A1+A2</t>
  </si>
  <si>
    <t>Dr. NINA SITI S. SIREGAR, M.Si / Dr. FAUJI WIKANDA, S.Pd.I, M.Pd.I</t>
  </si>
  <si>
    <t>NINA ANGELIA, S.Sos, M.Si / EVI YUNITA KURNIATY, S.Sos, M.I.P</t>
  </si>
  <si>
    <t>Dr. AUDIA JUNITA, S.Sos, M.Si / KHAIRULLAH, S.I.Kom, M.I.Kom</t>
  </si>
  <si>
    <t>Dr. EFFIATI JULIANA HASIBUAN, M.Si / Dr. FAUJI WIKANDA, S.Pd.I, M.Pd.I</t>
  </si>
  <si>
    <t>Dr. EFFIATI JULIANA HASIBUAN, M.Si / Dr. FAUJI WIKANDA, S.Pd.I, M.Pd.I</t>
  </si>
  <si>
    <t>Dr. NINA SITI S. SIREGAR, M.Si / RIA WURI ANDARY,S.Sos, M.I.Kom</t>
  </si>
  <si>
    <t>ANDY SATRIA M.KOM / MIFTAHUL HUSNA SIREGAR, S.I.P., M.IP</t>
  </si>
  <si>
    <t>BELTAHMAMERO SIMAMORA, S.IP, MPA / Dr. BUDI HARTONO, S.E, M.Si</t>
  </si>
  <si>
    <t xml:space="preserve">USMAN ALHUDAWI, M.Pd /  NINA ANGELIA, S.Sos, M.Si </t>
  </si>
  <si>
    <t xml:space="preserve">Dr. SELAMAT RIADI, SE,M.I.Kom  / KHAIRULLAH, S.I.Kom, M.I.Kom </t>
  </si>
  <si>
    <t>KHAIRULLAH, S.I.Kom, M.I.Kom / REHIA K. ISABELLA BARUS, S.Sos, M.SP</t>
  </si>
  <si>
    <t>Dr, Drs.. ADAM, S.E, M.AP / FUAD PUTERA PERDANA GINTING , S.Sos.,M.IP</t>
  </si>
  <si>
    <t>FERDY SIREGAR, SE, M.I.Kom / SUGIATMO S.Ag, M.Ag</t>
  </si>
  <si>
    <t>Dr. EFFIATI JULIANA HASIBUAN, M.Si / Dr. SELAMAT RIADI, SE,M.I.Kom</t>
  </si>
  <si>
    <t>Dr. MUHAMMAD SAID HARAHAP, S.Sos, M.I.Kom / HABIBI WISU DARMA, S.I.Kom, MA</t>
  </si>
  <si>
    <t>Dr. FAKHRUR ROZI,S.Sos, M.I.Kom / Dr. TAUFIK WAL HIDAYAT, S.Sos, MAP</t>
  </si>
  <si>
    <t>Dr. ABDUL HARIS, S.Ag, M.Si / HABIBI WISU DARMA, S.I.Kom, MA</t>
  </si>
  <si>
    <t>Dr. SELAMAT RIADI, SE,M.I.Kom /  SUGIATMO S.Ag, M.Ag</t>
  </si>
  <si>
    <t>Dr. TAUFIK WAL HIDAYAT, S.Sos, MAP / FERDY SIREGAR, SE, M.I.Kom</t>
  </si>
  <si>
    <t>SYAFRIZALDI, S.Psi. M.Psi / Dra. Hj. WARIDAH PULUNGAN, M.Hum</t>
  </si>
  <si>
    <t>Dra. Hj. WARIDAH PULUNGAN, M.Hum</t>
  </si>
  <si>
    <t>Dr. BEBY MASITHO BATUBARA, S.Sos, M.AP / Drs. INDRA MUDA, MAP</t>
  </si>
  <si>
    <t>Dr. BEBY MASITHO BATUBARA, S.Sos, M.AP / MIFTAHUL HUSNA SIREGAR, S.I.P., M.IP</t>
  </si>
  <si>
    <t>AGNITA YOLANDA, M.Sc / RIA WURI ANDARY,S.Sos, M.I.Kom</t>
  </si>
  <si>
    <t>Dr. SELAMAT RIADI, SE,M.I.Kom / HABIBI WISUDARMA, S.I.Kom., M.A</t>
  </si>
  <si>
    <t>HABIBI WISUDARMA, S.I.Kom., M.A / IRSAN MULYADI, S.Sos, M.I.kom</t>
  </si>
  <si>
    <t>RIA WURI ANDARY,S.Sos, M.I.Kom / IRSAN MULYADI, S.Sos, M.I.kom</t>
  </si>
  <si>
    <t>ARMANSYAH MATONDANG, S.Sos, M.Si / HABIBI WISUDARMA, S.I.Kom., M.A</t>
  </si>
  <si>
    <t>CHAIRIKA NST, S.AP, MAP</t>
  </si>
  <si>
    <t>Drs. INDRA MUDA, MAP / CHAIRIKA NST, S.AP, MAP</t>
  </si>
  <si>
    <t>Drs. INDRA MUDA, MAP / AMAS MASHUDIN, S.IP, M.AP</t>
  </si>
  <si>
    <t>NINA ANGELIA, S.Sos, M.Si / Dra. NURHAYATI HARAHAP, M.A.P</t>
  </si>
  <si>
    <t>BELTAHMAMERO SIMAMORA, S.IP, MPA / Dra. NURHAYATI HARAHAP, M.A.P</t>
  </si>
  <si>
    <t>Dra. NURHAYATI HARAHAP, M.A.P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</si>
</sst>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b/>
      <sz val="15"/>
      <color rgb="FF1F4A7E"/>
      <name val="Calibri"/>
      <family val="2"/>
    </font>
    <font>
      <b/>
      <sz val="13"/>
      <color rgb="FF1F4A7E"/>
      <name val="Calibri"/>
      <family val="2"/>
    </font>
    <font>
      <b/>
      <sz val="11"/>
      <color rgb="FF1F4A7E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A7E"/>
      <name val="Cambria"/>
      <family val="2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Times New Roman"/>
      <family val="1"/>
    </font>
    <font>
      <b/>
      <sz val="11"/>
      <name val="Times New Roman"/>
      <family val="1"/>
    </font>
    <font>
      <sz val="11"/>
      <color rgb="FF212529"/>
      <name val="Times New Roman"/>
      <family val="1"/>
    </font>
    <font>
      <sz val="11"/>
      <color rgb="FF33339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4" applyNumberFormat="0" applyAlignment="0" applyProtection="0"/>
    <xf numFmtId="0" fontId="4" fillId="28" borderId="5" applyNumberFormat="0" applyAlignment="0" applyProtection="0"/>
    <xf numFmtId="0" fontId="5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4" applyNumberFormat="0" applyAlignment="0" applyProtection="0"/>
    <xf numFmtId="0" fontId="18" fillId="0" borderId="9" applyNumberFormat="0" applyFill="0" applyAlignment="0" applyProtection="0"/>
    <xf numFmtId="0" fontId="19" fillId="31" borderId="0" applyNumberFormat="0" applyBorder="0" applyAlignment="0" applyProtection="0"/>
    <xf numFmtId="0" fontId="1" fillId="0" borderId="0"/>
    <xf numFmtId="0" fontId="6" fillId="0" borderId="0"/>
    <xf numFmtId="0" fontId="2" fillId="32" borderId="10" applyNumberFormat="0" applyFont="0" applyAlignment="0" applyProtection="0"/>
    <xf numFmtId="0" fontId="20" fillId="27" borderId="11" applyNumberFormat="0" applyAlignment="0" applyProtection="0"/>
    <xf numFmtId="0" fontId="21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8" fillId="0" borderId="0" applyNumberFormat="0" applyFill="0" applyBorder="0" applyAlignment="0" applyProtection="0"/>
  </cellStyleXfs>
  <cellXfs count="210">
    <xf numFmtId="0" fontId="0" fillId="0" borderId="0" xfId="0"/>
    <xf numFmtId="0" fontId="2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1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2" xfId="0" quotePrefix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/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25" fillId="0" borderId="0" xfId="0" applyFont="1" applyFill="1" applyAlignment="1"/>
    <xf numFmtId="0" fontId="30" fillId="0" borderId="0" xfId="0" applyFont="1" applyFill="1" applyAlignment="1">
      <alignment horizontal="center"/>
    </xf>
    <xf numFmtId="0" fontId="30" fillId="0" borderId="0" xfId="0" applyFont="1" applyFill="1" applyAlignment="1"/>
    <xf numFmtId="0" fontId="30" fillId="0" borderId="0" xfId="0" applyFont="1" applyFill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5" fillId="0" borderId="2" xfId="0" quotePrefix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justify" vertical="center"/>
    </xf>
    <xf numFmtId="0" fontId="25" fillId="0" borderId="2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/>
    </xf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22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center" vertical="center" wrapText="1"/>
    </xf>
    <xf numFmtId="0" fontId="27" fillId="0" borderId="2" xfId="0" applyFont="1" applyFill="1" applyBorder="1" applyAlignment="1">
      <alignment vertical="center"/>
    </xf>
    <xf numFmtId="0" fontId="25" fillId="0" borderId="13" xfId="0" quotePrefix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center" vertical="center"/>
    </xf>
    <xf numFmtId="0" fontId="25" fillId="33" borderId="2" xfId="0" applyFont="1" applyFill="1" applyBorder="1" applyAlignment="1">
      <alignment vertical="center"/>
    </xf>
    <xf numFmtId="0" fontId="25" fillId="33" borderId="2" xfId="0" quotePrefix="1" applyFont="1" applyFill="1" applyBorder="1" applyAlignment="1">
      <alignment horizontal="center" vertical="center"/>
    </xf>
    <xf numFmtId="0" fontId="25" fillId="33" borderId="2" xfId="0" applyFont="1" applyFill="1" applyBorder="1" applyAlignment="1">
      <alignment vertical="center" wrapText="1"/>
    </xf>
    <xf numFmtId="0" fontId="25" fillId="33" borderId="2" xfId="0" applyFont="1" applyFill="1" applyBorder="1" applyAlignment="1">
      <alignment horizontal="left" vertical="center" wrapText="1"/>
    </xf>
    <xf numFmtId="0" fontId="25" fillId="33" borderId="2" xfId="0" applyFont="1" applyFill="1" applyBorder="1" applyAlignment="1">
      <alignment horizontal="center" vertical="center"/>
    </xf>
    <xf numFmtId="0" fontId="25" fillId="33" borderId="2" xfId="0" applyFont="1" applyFill="1" applyBorder="1" applyAlignment="1">
      <alignment horizontal="center" vertical="center" wrapText="1"/>
    </xf>
    <xf numFmtId="0" fontId="25" fillId="33" borderId="0" xfId="0" applyFont="1" applyFill="1" applyAlignment="1">
      <alignment vertical="center"/>
    </xf>
    <xf numFmtId="0" fontId="25" fillId="33" borderId="2" xfId="0" applyFont="1" applyFill="1" applyBorder="1" applyAlignment="1">
      <alignment horizontal="left" vertical="center"/>
    </xf>
    <xf numFmtId="0" fontId="30" fillId="33" borderId="2" xfId="0" applyFont="1" applyFill="1" applyBorder="1" applyAlignment="1">
      <alignment horizontal="center" vertical="center" wrapText="1"/>
    </xf>
    <xf numFmtId="0" fontId="25" fillId="34" borderId="2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vertical="center"/>
    </xf>
    <xf numFmtId="0" fontId="25" fillId="34" borderId="2" xfId="0" quotePrefix="1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vertical="center" wrapText="1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0" xfId="0" applyFont="1" applyFill="1" applyAlignment="1">
      <alignment vertical="center"/>
    </xf>
    <xf numFmtId="0" fontId="25" fillId="34" borderId="2" xfId="0" applyFont="1" applyFill="1" applyBorder="1" applyAlignment="1">
      <alignment horizontal="left" vertical="center" wrapText="1"/>
    </xf>
    <xf numFmtId="0" fontId="25" fillId="34" borderId="2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1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30" fillId="0" borderId="0" xfId="0" applyFont="1" applyFill="1" applyAlignment="1">
      <alignment horizontal="center" vertical="center"/>
    </xf>
    <xf numFmtId="0" fontId="26" fillId="0" borderId="14" xfId="0" quotePrefix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/>
    </xf>
    <xf numFmtId="0" fontId="34" fillId="0" borderId="0" xfId="0" applyFont="1"/>
    <xf numFmtId="2" fontId="26" fillId="0" borderId="14" xfId="0" applyNumberFormat="1" applyFont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wrapText="1"/>
    </xf>
    <xf numFmtId="2" fontId="26" fillId="0" borderId="14" xfId="0" quotePrefix="1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top" wrapText="1"/>
    </xf>
    <xf numFmtId="1" fontId="27" fillId="0" borderId="19" xfId="0" applyNumberFormat="1" applyFont="1" applyBorder="1" applyAlignment="1">
      <alignment horizontal="center" vertical="top" shrinkToFit="1"/>
    </xf>
    <xf numFmtId="0" fontId="26" fillId="0" borderId="19" xfId="0" applyFont="1" applyBorder="1" applyAlignment="1">
      <alignment horizontal="left" vertical="center" wrapText="1"/>
    </xf>
    <xf numFmtId="1" fontId="35" fillId="0" borderId="19" xfId="0" applyNumberFormat="1" applyFont="1" applyBorder="1" applyAlignment="1">
      <alignment horizontal="center" vertical="top" shrinkToFi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5" fillId="35" borderId="0" xfId="0" applyFont="1" applyFill="1" applyAlignment="1">
      <alignment horizontal="center" vertical="center"/>
    </xf>
    <xf numFmtId="0" fontId="25" fillId="35" borderId="0" xfId="0" applyFont="1" applyFill="1" applyAlignment="1">
      <alignment vertical="center"/>
    </xf>
    <xf numFmtId="0" fontId="9" fillId="35" borderId="19" xfId="0" applyFont="1" applyFill="1" applyBorder="1" applyAlignment="1">
      <alignment horizontal="left" vertical="top" wrapText="1"/>
    </xf>
    <xf numFmtId="0" fontId="26" fillId="35" borderId="19" xfId="0" applyFont="1" applyFill="1" applyBorder="1" applyAlignment="1">
      <alignment horizontal="left" vertical="top" wrapText="1"/>
    </xf>
    <xf numFmtId="0" fontId="9" fillId="35" borderId="0" xfId="0" applyFont="1" applyFill="1" applyAlignment="1">
      <alignment horizontal="left" vertical="top"/>
    </xf>
    <xf numFmtId="1" fontId="27" fillId="35" borderId="19" xfId="0" applyNumberFormat="1" applyFont="1" applyFill="1" applyBorder="1" applyAlignment="1">
      <alignment horizontal="center" vertical="top" shrinkToFit="1"/>
    </xf>
    <xf numFmtId="0" fontId="0" fillId="35" borderId="19" xfId="0" applyFill="1" applyBorder="1" applyAlignment="1">
      <alignment horizontal="left" vertical="center" wrapText="1"/>
    </xf>
    <xf numFmtId="0" fontId="9" fillId="35" borderId="19" xfId="0" applyFont="1" applyFill="1" applyBorder="1" applyAlignment="1">
      <alignment horizontal="left" vertical="center" wrapText="1"/>
    </xf>
    <xf numFmtId="0" fontId="30" fillId="35" borderId="0" xfId="0" applyFont="1" applyFill="1" applyAlignment="1">
      <alignment horizontal="center" vertical="center" wrapText="1"/>
    </xf>
    <xf numFmtId="0" fontId="26" fillId="35" borderId="19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1" fontId="26" fillId="0" borderId="14" xfId="0" applyNumberFormat="1" applyFont="1" applyBorder="1" applyAlignment="1">
      <alignment horizontal="center" vertical="center" wrapText="1" shrinkToFit="1"/>
    </xf>
    <xf numFmtId="0" fontId="26" fillId="33" borderId="14" xfId="0" applyFont="1" applyFill="1" applyBorder="1" applyAlignment="1">
      <alignment horizontal="center" vertical="center" wrapText="1"/>
    </xf>
    <xf numFmtId="2" fontId="26" fillId="0" borderId="14" xfId="0" applyNumberFormat="1" applyFont="1" applyBorder="1" applyAlignment="1">
      <alignment horizontal="center" vertical="center" wrapText="1"/>
    </xf>
    <xf numFmtId="2" fontId="26" fillId="0" borderId="14" xfId="0" quotePrefix="1" applyNumberFormat="1" applyFont="1" applyBorder="1" applyAlignment="1">
      <alignment horizontal="center" vertical="center" wrapText="1"/>
    </xf>
    <xf numFmtId="0" fontId="33" fillId="36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14" xfId="0" quotePrefix="1" applyFont="1" applyBorder="1" applyAlignment="1">
      <alignment horizontal="center" vertical="center" wrapText="1"/>
    </xf>
    <xf numFmtId="0" fontId="33" fillId="34" borderId="14" xfId="0" applyFont="1" applyFill="1" applyBorder="1" applyAlignment="1">
      <alignment horizontal="center" vertical="center" wrapText="1"/>
    </xf>
    <xf numFmtId="1" fontId="26" fillId="34" borderId="14" xfId="0" applyNumberFormat="1" applyFont="1" applyFill="1" applyBorder="1" applyAlignment="1">
      <alignment horizontal="center" vertical="center" wrapText="1" shrinkToFit="1"/>
    </xf>
    <xf numFmtId="0" fontId="26" fillId="0" borderId="14" xfId="0" quotePrefix="1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top" wrapText="1"/>
    </xf>
    <xf numFmtId="1" fontId="26" fillId="0" borderId="14" xfId="0" applyNumberFormat="1" applyFont="1" applyFill="1" applyBorder="1" applyAlignment="1">
      <alignment horizontal="center" vertical="center" wrapText="1" shrinkToFit="1"/>
    </xf>
    <xf numFmtId="2" fontId="26" fillId="0" borderId="14" xfId="0" applyNumberFormat="1" applyFont="1" applyFill="1" applyBorder="1" applyAlignment="1">
      <alignment horizontal="center" vertical="center" wrapText="1"/>
    </xf>
    <xf numFmtId="2" fontId="26" fillId="0" borderId="14" xfId="0" quotePrefix="1" applyNumberFormat="1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vertical="center" wrapText="1"/>
    </xf>
    <xf numFmtId="0" fontId="36" fillId="36" borderId="14" xfId="0" applyFont="1" applyFill="1" applyBorder="1" applyAlignment="1">
      <alignment horizontal="center" vertical="center" wrapText="1"/>
    </xf>
    <xf numFmtId="0" fontId="37" fillId="0" borderId="14" xfId="0" quotePrefix="1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top" wrapText="1"/>
    </xf>
    <xf numFmtId="1" fontId="37" fillId="0" borderId="14" xfId="0" applyNumberFormat="1" applyFont="1" applyFill="1" applyBorder="1" applyAlignment="1">
      <alignment horizontal="center" vertical="center" wrapText="1" shrinkToFit="1"/>
    </xf>
    <xf numFmtId="2" fontId="37" fillId="0" borderId="14" xfId="0" applyNumberFormat="1" applyFont="1" applyFill="1" applyBorder="1" applyAlignment="1">
      <alignment horizontal="center" vertical="center" wrapText="1"/>
    </xf>
    <xf numFmtId="2" fontId="37" fillId="0" borderId="14" xfId="0" quotePrefix="1" applyNumberFormat="1" applyFont="1" applyFill="1" applyBorder="1" applyAlignment="1">
      <alignment horizontal="center" vertical="center" wrapText="1"/>
    </xf>
    <xf numFmtId="0" fontId="37" fillId="0" borderId="14" xfId="0" quotePrefix="1" applyFont="1" applyFill="1" applyBorder="1" applyAlignment="1">
      <alignment vertical="center" wrapText="1"/>
    </xf>
    <xf numFmtId="0" fontId="29" fillId="0" borderId="1" xfId="0" applyFont="1" applyFill="1" applyBorder="1" applyAlignment="1"/>
    <xf numFmtId="0" fontId="32" fillId="0" borderId="0" xfId="0" applyFont="1" applyFill="1" applyAlignment="1">
      <alignment vertical="center" wrapText="1"/>
    </xf>
    <xf numFmtId="0" fontId="31" fillId="0" borderId="0" xfId="0" applyFont="1" applyFill="1" applyAlignment="1"/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Fill="1"/>
    <xf numFmtId="0" fontId="38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 wrapText="1"/>
    </xf>
    <xf numFmtId="0" fontId="32" fillId="0" borderId="0" xfId="0" applyFont="1" applyFill="1"/>
    <xf numFmtId="0" fontId="10" fillId="36" borderId="2" xfId="0" applyFont="1" applyFill="1" applyBorder="1" applyAlignment="1">
      <alignment horizontal="center" vertical="center"/>
    </xf>
    <xf numFmtId="0" fontId="10" fillId="36" borderId="14" xfId="0" applyFont="1" applyFill="1" applyBorder="1" applyAlignment="1">
      <alignment horizontal="center" vertical="center" wrapText="1"/>
    </xf>
    <xf numFmtId="0" fontId="10" fillId="36" borderId="14" xfId="0" applyFont="1" applyFill="1" applyBorder="1" applyAlignment="1">
      <alignment horizontal="center" vertical="center"/>
    </xf>
    <xf numFmtId="0" fontId="30" fillId="33" borderId="18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3" xfId="0" applyFont="1" applyFill="1" applyBorder="1" applyAlignment="1">
      <alignment horizontal="center"/>
    </xf>
    <xf numFmtId="0" fontId="26" fillId="0" borderId="15" xfId="0" applyFont="1" applyBorder="1" applyAlignment="1">
      <alignment horizontal="center" vertical="center" textRotation="90"/>
    </xf>
    <xf numFmtId="0" fontId="26" fillId="0" borderId="16" xfId="0" applyFont="1" applyBorder="1" applyAlignment="1">
      <alignment horizontal="center" vertical="center" textRotation="90"/>
    </xf>
    <xf numFmtId="0" fontId="26" fillId="0" borderId="17" xfId="0" applyFont="1" applyBorder="1" applyAlignment="1">
      <alignment horizontal="center" vertical="center" textRotation="90"/>
    </xf>
    <xf numFmtId="0" fontId="26" fillId="0" borderId="14" xfId="0" applyFont="1" applyBorder="1" applyAlignment="1">
      <alignment horizontal="center" vertical="center" textRotation="90"/>
    </xf>
    <xf numFmtId="0" fontId="26" fillId="0" borderId="14" xfId="0" applyFont="1" applyBorder="1" applyAlignment="1">
      <alignment horizontal="center" vertical="center" textRotation="90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 wrapText="1"/>
    </xf>
    <xf numFmtId="0" fontId="26" fillId="0" borderId="21" xfId="0" quotePrefix="1" applyFont="1" applyFill="1" applyBorder="1" applyAlignment="1">
      <alignment horizontal="center" vertical="center" wrapText="1"/>
    </xf>
    <xf numFmtId="0" fontId="26" fillId="0" borderId="23" xfId="0" quotePrefix="1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textRotation="90" wrapText="1"/>
    </xf>
    <xf numFmtId="0" fontId="26" fillId="0" borderId="21" xfId="0" applyFont="1" applyFill="1" applyBorder="1" applyAlignment="1">
      <alignment horizontal="left" vertical="center" wrapText="1"/>
    </xf>
    <xf numFmtId="0" fontId="26" fillId="0" borderId="23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textRotation="90" wrapText="1"/>
    </xf>
    <xf numFmtId="0" fontId="32" fillId="0" borderId="0" xfId="0" applyFont="1" applyFill="1" applyAlignment="1">
      <alignment horizontal="left" vertical="center" wrapText="1"/>
    </xf>
    <xf numFmtId="0" fontId="39" fillId="36" borderId="14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textRotation="90" wrapText="1"/>
    </xf>
    <xf numFmtId="0" fontId="37" fillId="0" borderId="22" xfId="0" applyFont="1" applyFill="1" applyBorder="1" applyAlignment="1">
      <alignment horizontal="center" vertical="center" textRotation="90" wrapText="1"/>
    </xf>
    <xf numFmtId="0" fontId="37" fillId="0" borderId="23" xfId="0" applyFont="1" applyFill="1" applyBorder="1" applyAlignment="1">
      <alignment horizontal="center" vertical="center" textRotation="90" wrapText="1"/>
    </xf>
    <xf numFmtId="0" fontId="22" fillId="0" borderId="0" xfId="0" applyFont="1" applyFill="1" applyAlignment="1">
      <alignment horizontal="center" vertical="center"/>
    </xf>
    <xf numFmtId="0" fontId="37" fillId="0" borderId="21" xfId="0" applyFont="1" applyFill="1" applyBorder="1" applyAlignment="1">
      <alignment horizontal="left" vertical="center" wrapText="1"/>
    </xf>
    <xf numFmtId="0" fontId="37" fillId="0" borderId="23" xfId="0" applyFont="1" applyFill="1" applyBorder="1" applyAlignment="1">
      <alignment horizontal="left" vertical="center" wrapText="1"/>
    </xf>
    <xf numFmtId="0" fontId="10" fillId="36" borderId="14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37" borderId="14" xfId="0" quotePrefix="1" applyFont="1" applyFill="1" applyBorder="1" applyAlignment="1">
      <alignment horizontal="center" vertical="center" wrapText="1"/>
    </xf>
    <xf numFmtId="0" fontId="37" fillId="37" borderId="14" xfId="0" applyFont="1" applyFill="1" applyBorder="1" applyAlignment="1">
      <alignment vertical="center" wrapText="1"/>
    </xf>
    <xf numFmtId="0" fontId="37" fillId="37" borderId="14" xfId="0" applyFont="1" applyFill="1" applyBorder="1" applyAlignment="1">
      <alignment horizontal="left" vertical="center" wrapText="1"/>
    </xf>
    <xf numFmtId="0" fontId="37" fillId="37" borderId="14" xfId="0" quotePrefix="1" applyFont="1" applyFill="1" applyBorder="1" applyAlignment="1">
      <alignment vertical="center" wrapText="1"/>
    </xf>
    <xf numFmtId="0" fontId="37" fillId="37" borderId="14" xfId="0" applyFont="1" applyFill="1" applyBorder="1" applyAlignment="1">
      <alignment horizontal="center" vertical="center" wrapText="1"/>
    </xf>
    <xf numFmtId="0" fontId="38" fillId="37" borderId="14" xfId="0" applyFont="1" applyFill="1" applyBorder="1" applyAlignment="1">
      <alignment horizontal="center" vertical="center"/>
    </xf>
    <xf numFmtId="0" fontId="40" fillId="37" borderId="14" xfId="0" applyFont="1" applyFill="1" applyBorder="1" applyAlignment="1">
      <alignment vertical="center" wrapText="1"/>
    </xf>
    <xf numFmtId="0" fontId="37" fillId="38" borderId="14" xfId="0" applyFont="1" applyFill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8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mruColors>
      <color rgb="FFFF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223831</xdr:colOff>
      <xdr:row>0</xdr:row>
      <xdr:rowOff>9525</xdr:rowOff>
    </xdr:from>
    <xdr:to>
      <xdr:col>10</xdr:col>
      <xdr:colOff>66261</xdr:colOff>
      <xdr:row>6</xdr:row>
      <xdr:rowOff>11906</xdr:rowOff>
    </xdr:to>
    <xdr:sp macro="" textlink="">
      <xdr:nvSpPr>
        <xdr:cNvPr id="5" name="Text Box 121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507635" y="9525"/>
          <a:ext cx="9897517" cy="114538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d-ID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UNIVERSITAS MEDAN AREA</a:t>
          </a:r>
          <a:r>
            <a:rPr lang="id-ID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id-ID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FAKULTAS ILMU SOSIAL DAN ILMU POLITIK</a:t>
          </a:r>
          <a:endParaRPr lang="id-ID" sz="2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id-ID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 : Jl. Kolam No. 1 Medan estate, Telp. (061)7366878, Fax.(061)7368012 Medan 20223</a:t>
          </a:r>
        </a:p>
        <a:p>
          <a:pPr algn="l" rtl="0">
            <a:defRPr sz="1000"/>
          </a:pPr>
          <a:r>
            <a:rPr lang="id-ID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II : Jl. Setia Budi Nomor 79 / Jl. Sei Serayu Nomor 70 A Telp. (061) 8225602 Fax. (061) 8226331 Medan 20122 	</a:t>
          </a: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                                 </a:t>
          </a:r>
          <a:r>
            <a:rPr lang="id-ID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Website : www. Uma.ac.id E-Mail : Univ_medanarea@uma ac.id</a:t>
          </a:r>
        </a:p>
        <a:p>
          <a:pPr algn="l" rtl="0">
            <a:defRPr sz="1000"/>
          </a:pPr>
          <a:endParaRPr lang="id-ID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4124" cy="1200759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4124" cy="1200759"/>
        </a:xfrm>
        <a:prstGeom prst="rect">
          <a:avLst/>
        </a:prstGeom>
      </xdr:spPr>
    </xdr:pic>
    <xdr:clientData/>
  </xdr:oneCellAnchor>
  <xdr:oneCellAnchor>
    <xdr:from>
      <xdr:col>4</xdr:col>
      <xdr:colOff>515546</xdr:colOff>
      <xdr:row>76</xdr:row>
      <xdr:rowOff>278605</xdr:rowOff>
    </xdr:from>
    <xdr:ext cx="525780" cy="8890"/>
    <xdr:sp macro="" textlink="">
      <xdr:nvSpPr>
        <xdr:cNvPr id="9" name="Shap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87396" y="17296605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4</xdr:col>
      <xdr:colOff>515546</xdr:colOff>
      <xdr:row>97</xdr:row>
      <xdr:rowOff>278606</xdr:rowOff>
    </xdr:from>
    <xdr:ext cx="525780" cy="8890"/>
    <xdr:sp macro="" textlink="">
      <xdr:nvSpPr>
        <xdr:cNvPr id="10" name="Shape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87396" y="27221656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223831</xdr:colOff>
      <xdr:row>0</xdr:row>
      <xdr:rowOff>9525</xdr:rowOff>
    </xdr:from>
    <xdr:to>
      <xdr:col>11</xdr:col>
      <xdr:colOff>381000</xdr:colOff>
      <xdr:row>6</xdr:row>
      <xdr:rowOff>11906</xdr:rowOff>
    </xdr:to>
    <xdr:sp macro="" textlink="">
      <xdr:nvSpPr>
        <xdr:cNvPr id="2" name="Text Box 12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44419" y="9525"/>
          <a:ext cx="12281934" cy="114538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d-ID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UNIVERSITAS MEDAN AREA </a:t>
          </a:r>
        </a:p>
        <a:p>
          <a:pPr algn="l" rtl="0">
            <a:defRPr sz="1000"/>
          </a:pPr>
          <a:r>
            <a:rPr lang="id-ID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FAKULTAS ILMU SOSIAL DAN ILMU POLITIK</a:t>
          </a:r>
          <a:endParaRPr lang="id-ID" sz="2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 : Jl. Kolam No. 1 Medan estate, Telp. (061)7366878, Fax.(061)7368012 Medan 20223</a:t>
          </a: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II : Jl. Setia Budi Nomor 79 / Jl. Sei Serayu Nomor 70 A Telp. (061) 8225602 Fax. (061) 8226331 Medan 20122 	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                                 </a:t>
          </a: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Website : www. Uma.ac.id E-Mail : Univ_medanarea@uma ac.id</a:t>
          </a:r>
        </a:p>
        <a:p>
          <a:pPr algn="l" rtl="0">
            <a:defRPr sz="1000"/>
          </a:pPr>
          <a:endParaRPr lang="id-ID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4124" cy="1200759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4124" cy="1200759"/>
        </a:xfrm>
        <a:prstGeom prst="rect">
          <a:avLst/>
        </a:prstGeom>
      </xdr:spPr>
    </xdr:pic>
    <xdr:clientData/>
  </xdr:oneCellAnchor>
  <xdr:oneCellAnchor>
    <xdr:from>
      <xdr:col>4</xdr:col>
      <xdr:colOff>515546</xdr:colOff>
      <xdr:row>54</xdr:row>
      <xdr:rowOff>278605</xdr:rowOff>
    </xdr:from>
    <xdr:ext cx="525780" cy="8890"/>
    <xdr:sp macro="" textlink="">
      <xdr:nvSpPr>
        <xdr:cNvPr id="4" name="Shape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849546" y="17842705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4</xdr:col>
      <xdr:colOff>515546</xdr:colOff>
      <xdr:row>101</xdr:row>
      <xdr:rowOff>0</xdr:rowOff>
    </xdr:from>
    <xdr:ext cx="525780" cy="8890"/>
    <xdr:sp macro="" textlink="">
      <xdr:nvSpPr>
        <xdr:cNvPr id="5" name="Shape 1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49546" y="23043356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223831</xdr:colOff>
      <xdr:row>0</xdr:row>
      <xdr:rowOff>9525</xdr:rowOff>
    </xdr:from>
    <xdr:to>
      <xdr:col>11</xdr:col>
      <xdr:colOff>381000</xdr:colOff>
      <xdr:row>6</xdr:row>
      <xdr:rowOff>11906</xdr:rowOff>
    </xdr:to>
    <xdr:sp macro="" textlink="">
      <xdr:nvSpPr>
        <xdr:cNvPr id="2" name="Text Box 121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38256" y="9525"/>
          <a:ext cx="12272969" cy="114538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d-ID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UNIVERSITAS MEDAN AREA </a:t>
          </a:r>
        </a:p>
        <a:p>
          <a:pPr algn="l" rtl="0">
            <a:defRPr sz="1000"/>
          </a:pPr>
          <a:r>
            <a:rPr lang="id-ID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FAKULTAS ILMU SOSIAL DAN ILMU POLITIK</a:t>
          </a:r>
          <a:endParaRPr lang="id-ID" sz="2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 : Jl. Kolam No. 1 Medan estate, Telp. (061)7366878, Fax.(061)7368012 Medan 20223</a:t>
          </a: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II : Jl. Setia Budi Nomor 79 / Jl. Sei Serayu Nomor 70 A Telp. (061) 8225602 Fax. (061) 8226331 Medan 20122 	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                                 </a:t>
          </a: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Website : www. Uma.ac.id E-Mail : Univ_medanarea@uma ac.id</a:t>
          </a:r>
        </a:p>
        <a:p>
          <a:pPr algn="l" rtl="0">
            <a:defRPr sz="1000"/>
          </a:pPr>
          <a:endParaRPr lang="id-ID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4124" cy="1200759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4124" cy="1200759"/>
        </a:xfrm>
        <a:prstGeom prst="rect">
          <a:avLst/>
        </a:prstGeom>
      </xdr:spPr>
    </xdr:pic>
    <xdr:clientData/>
  </xdr:oneCellAnchor>
  <xdr:oneCellAnchor>
    <xdr:from>
      <xdr:col>4</xdr:col>
      <xdr:colOff>515546</xdr:colOff>
      <xdr:row>57</xdr:row>
      <xdr:rowOff>278605</xdr:rowOff>
    </xdr:from>
    <xdr:ext cx="525780" cy="8890"/>
    <xdr:sp macro="" textlink="">
      <xdr:nvSpPr>
        <xdr:cNvPr id="4" name="Shape 1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744771" y="18690430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4</xdr:col>
      <xdr:colOff>515546</xdr:colOff>
      <xdr:row>111</xdr:row>
      <xdr:rowOff>0</xdr:rowOff>
    </xdr:from>
    <xdr:ext cx="525780" cy="8890"/>
    <xdr:sp macro="" textlink="">
      <xdr:nvSpPr>
        <xdr:cNvPr id="5" name="Shape 1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744771" y="36766500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223830</xdr:colOff>
      <xdr:row>0</xdr:row>
      <xdr:rowOff>9525</xdr:rowOff>
    </xdr:from>
    <xdr:to>
      <xdr:col>14</xdr:col>
      <xdr:colOff>0</xdr:colOff>
      <xdr:row>6</xdr:row>
      <xdr:rowOff>11906</xdr:rowOff>
    </xdr:to>
    <xdr:sp macro="" textlink="">
      <xdr:nvSpPr>
        <xdr:cNvPr id="2" name="Text Box 12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448473" y="9525"/>
          <a:ext cx="12276597" cy="114538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d-ID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UNIVERSITAS MEDAN AREA </a:t>
          </a:r>
        </a:p>
        <a:p>
          <a:pPr algn="l" rtl="0">
            <a:defRPr sz="1000"/>
          </a:pPr>
          <a:r>
            <a:rPr lang="id-ID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FAKULTAS ILMU SOSIAL DAN ILMU POLITIK</a:t>
          </a:r>
          <a:endParaRPr lang="id-ID" sz="2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 : Jl. Kolam No. 1 Medan estate, Telp. (061)7366878, Fax.(061)7368012 Medan 20223</a:t>
          </a: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II : Jl. Setia Budi Nomor 79 / Jl. Sei Serayu Nomor 70 A Telp. (061) 8225602 Fax. (061) 8226331 Medan 20122 	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</a:t>
          </a: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Website : www. Uma.ac.id E-Mail : Univ_medanarea@uma ac.id</a:t>
          </a:r>
        </a:p>
        <a:p>
          <a:pPr algn="l" rtl="0">
            <a:defRPr sz="1000"/>
          </a:pPr>
          <a:endParaRPr lang="id-ID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4124" cy="1200759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4124" cy="1200759"/>
        </a:xfrm>
        <a:prstGeom prst="rect">
          <a:avLst/>
        </a:prstGeom>
      </xdr:spPr>
    </xdr:pic>
    <xdr:clientData/>
  </xdr:oneCellAnchor>
  <xdr:oneCellAnchor>
    <xdr:from>
      <xdr:col>4</xdr:col>
      <xdr:colOff>515546</xdr:colOff>
      <xdr:row>49</xdr:row>
      <xdr:rowOff>278605</xdr:rowOff>
    </xdr:from>
    <xdr:ext cx="525780" cy="8890"/>
    <xdr:sp macro="" textlink="">
      <xdr:nvSpPr>
        <xdr:cNvPr id="4" name="Shape 1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744771" y="19862005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0</xdr:col>
      <xdr:colOff>0</xdr:colOff>
      <xdr:row>92</xdr:row>
      <xdr:rowOff>0</xdr:rowOff>
    </xdr:from>
    <xdr:ext cx="525780" cy="8890"/>
    <xdr:sp macro="" textlink="">
      <xdr:nvSpPr>
        <xdr:cNvPr id="5" name="Shape 1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744771" y="40671750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twoCellAnchor editAs="oneCell">
    <xdr:from>
      <xdr:col>8</xdr:col>
      <xdr:colOff>507999</xdr:colOff>
      <xdr:row>116</xdr:row>
      <xdr:rowOff>54428</xdr:rowOff>
    </xdr:from>
    <xdr:to>
      <xdr:col>12</xdr:col>
      <xdr:colOff>342156</xdr:colOff>
      <xdr:row>124</xdr:row>
      <xdr:rowOff>12776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1428" y="28774571"/>
          <a:ext cx="3181514" cy="14732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515546</xdr:colOff>
      <xdr:row>14</xdr:row>
      <xdr:rowOff>0</xdr:rowOff>
    </xdr:from>
    <xdr:ext cx="525780" cy="8890"/>
    <xdr:sp macro="" textlink="">
      <xdr:nvSpPr>
        <xdr:cNvPr id="5" name="Shape 1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963971" y="24222075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oneCellAnchor>
    <xdr:from>
      <xdr:col>0</xdr:col>
      <xdr:colOff>0</xdr:colOff>
      <xdr:row>0</xdr:row>
      <xdr:rowOff>0</xdr:rowOff>
    </xdr:from>
    <xdr:ext cx="1254124" cy="1200759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4124" cy="1200759"/>
        </a:xfrm>
        <a:prstGeom prst="rect">
          <a:avLst/>
        </a:prstGeom>
      </xdr:spPr>
    </xdr:pic>
    <xdr:clientData/>
  </xdr:oneCellAnchor>
  <xdr:twoCellAnchor>
    <xdr:from>
      <xdr:col>1</xdr:col>
      <xdr:colOff>288637</xdr:colOff>
      <xdr:row>0</xdr:row>
      <xdr:rowOff>69273</xdr:rowOff>
    </xdr:from>
    <xdr:to>
      <xdr:col>10</xdr:col>
      <xdr:colOff>381001</xdr:colOff>
      <xdr:row>5</xdr:row>
      <xdr:rowOff>117836</xdr:rowOff>
    </xdr:to>
    <xdr:sp macro="" textlink="">
      <xdr:nvSpPr>
        <xdr:cNvPr id="7" name="Text Box 1215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281546" y="69273"/>
          <a:ext cx="10771910" cy="114538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d-ID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UNIVERSITAS MEDAN AREA </a:t>
          </a:r>
        </a:p>
        <a:p>
          <a:pPr algn="l" rtl="0">
            <a:defRPr sz="1000"/>
          </a:pPr>
          <a:r>
            <a:rPr lang="id-ID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FAKULTAS ILMU SOSIAL DAN ILMU POLITIK</a:t>
          </a:r>
          <a:endParaRPr lang="id-ID" sz="2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 : Jl. Kolam No. 1 Medan estate, Telp. (061)7366878, Fax.(061)7368012 Medan 20223</a:t>
          </a: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II : Jl. Setia Budi Nomor 79 / Jl. Sei Serayu Nomor 70 A Telp. (061) 8225602 Fax. (061) 8226331 Medan 20122 	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Website : www. Uma.ac.id E-Mail : Univ_medanarea@uma ac.id</a:t>
          </a:r>
        </a:p>
        <a:p>
          <a:pPr algn="l" rtl="0">
            <a:defRPr sz="1000"/>
          </a:pPr>
          <a:endParaRPr lang="id-ID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2262910</xdr:colOff>
      <xdr:row>25</xdr:row>
      <xdr:rowOff>34636</xdr:rowOff>
    </xdr:from>
    <xdr:to>
      <xdr:col>9</xdr:col>
      <xdr:colOff>133515</xdr:colOff>
      <xdr:row>32</xdr:row>
      <xdr:rowOff>134003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1" y="6350000"/>
          <a:ext cx="3181514" cy="14732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515546</xdr:colOff>
      <xdr:row>24</xdr:row>
      <xdr:rowOff>0</xdr:rowOff>
    </xdr:from>
    <xdr:ext cx="525780" cy="8890"/>
    <xdr:sp macro="" textlink="">
      <xdr:nvSpPr>
        <xdr:cNvPr id="8" name="Shape 1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6963971" y="26831925"/>
          <a:ext cx="525780" cy="8890"/>
        </a:xfrm>
        <a:custGeom>
          <a:avLst/>
          <a:gdLst/>
          <a:ahLst/>
          <a:cxnLst/>
          <a:rect l="0" t="0" r="0" b="0"/>
          <a:pathLst>
            <a:path w="525780" h="8890">
              <a:moveTo>
                <a:pt x="525744" y="8572"/>
              </a:moveTo>
              <a:lnTo>
                <a:pt x="0" y="8572"/>
              </a:lnTo>
              <a:lnTo>
                <a:pt x="0" y="0"/>
              </a:lnTo>
              <a:lnTo>
                <a:pt x="525744" y="0"/>
              </a:lnTo>
              <a:lnTo>
                <a:pt x="525744" y="8572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  <xdr:twoCellAnchor>
    <xdr:from>
      <xdr:col>1</xdr:col>
      <xdr:colOff>658091</xdr:colOff>
      <xdr:row>0</xdr:row>
      <xdr:rowOff>46182</xdr:rowOff>
    </xdr:from>
    <xdr:to>
      <xdr:col>10</xdr:col>
      <xdr:colOff>635000</xdr:colOff>
      <xdr:row>5</xdr:row>
      <xdr:rowOff>0</xdr:rowOff>
    </xdr:to>
    <xdr:sp macro="" textlink="">
      <xdr:nvSpPr>
        <xdr:cNvPr id="10" name="Text Box 1215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281546" y="46182"/>
          <a:ext cx="12480636" cy="105063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d-ID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UNIVERSITAS MEDAN AREA </a:t>
          </a:r>
        </a:p>
        <a:p>
          <a:pPr algn="l" rtl="0">
            <a:defRPr sz="1000"/>
          </a:pPr>
          <a:r>
            <a:rPr lang="id-ID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FAKULTAS ILMU SOSIAL DAN ILMU POLITIK</a:t>
          </a:r>
          <a:endParaRPr lang="id-ID" sz="2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 : Jl. Kolam No. 1 Medan estate, Telp. (061)7366878, Fax.(061)7368012 Medan 20223</a:t>
          </a:r>
        </a:p>
        <a:p>
          <a:pPr algn="l" rtl="0">
            <a:defRPr sz="1000"/>
          </a:pP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Kampus II : Jl. Setia Budi Nomor 79 / Jl. Sei Serayu Nomor 70 A Telp. (061) 8225602 Fax. (061) 8226331 Medan 20122 	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</a:t>
          </a:r>
          <a:r>
            <a:rPr lang="id-ID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Website : www. Uma.ac.id E-Mail : Univ_medanarea@uma ac.id</a:t>
          </a:r>
        </a:p>
        <a:p>
          <a:pPr algn="l" rtl="0">
            <a:defRPr sz="1000"/>
          </a:pPr>
          <a:endParaRPr lang="id-ID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4124" cy="1200759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4124" cy="1200759"/>
        </a:xfrm>
        <a:prstGeom prst="rect">
          <a:avLst/>
        </a:prstGeom>
      </xdr:spPr>
    </xdr:pic>
    <xdr:clientData/>
  </xdr:oneCellAnchor>
  <xdr:twoCellAnchor editAs="oneCell">
    <xdr:from>
      <xdr:col>4</xdr:col>
      <xdr:colOff>3683000</xdr:colOff>
      <xdr:row>47</xdr:row>
      <xdr:rowOff>80819</xdr:rowOff>
    </xdr:from>
    <xdr:to>
      <xdr:col>9</xdr:col>
      <xdr:colOff>121969</xdr:colOff>
      <xdr:row>55</xdr:row>
      <xdr:rowOff>41640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7182" y="11568546"/>
          <a:ext cx="3181514" cy="1473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9"/>
  <sheetViews>
    <sheetView topLeftCell="A103" zoomScale="55" zoomScaleNormal="55" workbookViewId="0">
      <selection activeCell="D107" sqref="D107"/>
    </sheetView>
  </sheetViews>
  <sheetFormatPr defaultColWidth="9.109375" defaultRowHeight="13.8" x14ac:dyDescent="0.3"/>
  <cols>
    <col min="1" max="1" width="16.44140625" style="36" customWidth="1"/>
    <col min="2" max="2" width="12" style="36" bestFit="1" customWidth="1"/>
    <col min="3" max="3" width="12.33203125" style="36" bestFit="1" customWidth="1"/>
    <col min="4" max="4" width="39.33203125" style="38" customWidth="1"/>
    <col min="5" max="5" width="69" style="39" customWidth="1"/>
    <col min="6" max="6" width="6.6640625" style="36" customWidth="1"/>
    <col min="7" max="7" width="8.6640625" style="36" customWidth="1"/>
    <col min="8" max="8" width="12.44140625" style="36" bestFit="1" customWidth="1"/>
    <col min="9" max="9" width="15" style="36" customWidth="1"/>
    <col min="10" max="10" width="10.88671875" style="67" bestFit="1" customWidth="1"/>
    <col min="11" max="11" width="5.6640625" style="36" bestFit="1" customWidth="1"/>
    <col min="12" max="12" width="11.6640625" style="36" bestFit="1" customWidth="1"/>
    <col min="13" max="16384" width="9.109375" style="38"/>
  </cols>
  <sheetData>
    <row r="1" spans="1:12" s="41" customFormat="1" ht="15" customHeight="1" x14ac:dyDescent="0.25">
      <c r="A1" s="36"/>
      <c r="B1" s="36"/>
      <c r="C1" s="36"/>
      <c r="D1" s="38"/>
      <c r="E1" s="39"/>
      <c r="F1" s="36"/>
      <c r="G1" s="36"/>
      <c r="H1" s="40"/>
      <c r="I1" s="36"/>
      <c r="J1" s="48"/>
    </row>
    <row r="2" spans="1:12" s="41" customFormat="1" ht="15" customHeight="1" x14ac:dyDescent="0.25">
      <c r="A2" s="36"/>
      <c r="B2" s="36"/>
      <c r="C2" s="36"/>
      <c r="D2" s="38"/>
      <c r="E2" s="39"/>
      <c r="F2" s="36"/>
      <c r="G2" s="36"/>
      <c r="H2" s="40"/>
      <c r="I2" s="36"/>
      <c r="J2" s="48"/>
    </row>
    <row r="3" spans="1:12" s="41" customFormat="1" ht="15" customHeight="1" x14ac:dyDescent="0.25">
      <c r="A3" s="36"/>
      <c r="B3" s="36"/>
      <c r="C3" s="36"/>
      <c r="D3" s="38"/>
      <c r="E3" s="39"/>
      <c r="F3" s="36"/>
      <c r="G3" s="36"/>
      <c r="H3" s="40"/>
      <c r="I3" s="36"/>
      <c r="J3" s="48"/>
    </row>
    <row r="4" spans="1:12" s="41" customFormat="1" ht="15" customHeight="1" x14ac:dyDescent="0.25">
      <c r="A4" s="36"/>
      <c r="B4" s="36"/>
      <c r="C4" s="36"/>
      <c r="D4" s="38"/>
      <c r="E4" s="39"/>
      <c r="F4" s="36"/>
      <c r="G4" s="36"/>
      <c r="H4" s="40"/>
      <c r="I4" s="36"/>
      <c r="J4" s="48"/>
    </row>
    <row r="5" spans="1:12" s="41" customFormat="1" ht="15" customHeight="1" x14ac:dyDescent="0.25">
      <c r="A5" s="36"/>
      <c r="B5" s="36"/>
      <c r="C5" s="36"/>
      <c r="D5" s="38"/>
      <c r="E5" s="39"/>
      <c r="F5" s="36"/>
      <c r="G5" s="36"/>
      <c r="H5" s="40"/>
      <c r="I5" s="36"/>
      <c r="J5" s="48"/>
    </row>
    <row r="6" spans="1:12" s="41" customFormat="1" ht="15" customHeight="1" x14ac:dyDescent="0.25">
      <c r="A6" s="36"/>
      <c r="B6" s="36"/>
      <c r="C6" s="36"/>
      <c r="D6" s="38"/>
      <c r="E6" s="39"/>
      <c r="F6" s="36"/>
      <c r="G6" s="36"/>
      <c r="H6" s="40"/>
      <c r="I6" s="36"/>
      <c r="J6" s="48"/>
    </row>
    <row r="7" spans="1:12" s="45" customFormat="1" ht="3" customHeight="1" thickBot="1" x14ac:dyDescent="0.3">
      <c r="A7" s="42"/>
      <c r="B7" s="43"/>
      <c r="C7" s="43"/>
      <c r="D7" s="44"/>
      <c r="E7" s="43"/>
      <c r="F7" s="42"/>
      <c r="G7" s="43"/>
      <c r="H7" s="43"/>
      <c r="I7" s="43"/>
      <c r="J7" s="43"/>
    </row>
    <row r="8" spans="1:12" s="45" customFormat="1" ht="4.2" customHeight="1" thickTop="1" x14ac:dyDescent="0.25">
      <c r="A8" s="175"/>
      <c r="B8" s="175"/>
      <c r="C8" s="175"/>
      <c r="D8" s="175"/>
      <c r="E8" s="175"/>
      <c r="F8" s="175"/>
      <c r="G8" s="175"/>
      <c r="H8" s="175"/>
      <c r="I8" s="175"/>
      <c r="J8" s="175"/>
    </row>
    <row r="9" spans="1:12" s="45" customFormat="1" ht="5.25" customHeight="1" x14ac:dyDescent="0.25">
      <c r="A9" s="46"/>
      <c r="B9" s="48"/>
      <c r="C9" s="48"/>
      <c r="D9" s="47"/>
      <c r="E9" s="48"/>
      <c r="F9" s="46"/>
      <c r="G9" s="46"/>
      <c r="H9" s="46"/>
      <c r="I9" s="48"/>
      <c r="J9" s="48"/>
    </row>
    <row r="10" spans="1:12" s="45" customFormat="1" ht="19.5" customHeight="1" x14ac:dyDescent="0.25">
      <c r="A10" s="174" t="s">
        <v>276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2" s="45" customFormat="1" ht="19.5" customHeight="1" x14ac:dyDescent="0.25">
      <c r="A11" s="174" t="s">
        <v>138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</row>
    <row r="13" spans="1:12" s="48" customFormat="1" ht="33" customHeight="1" x14ac:dyDescent="0.3">
      <c r="A13" s="49" t="s">
        <v>9</v>
      </c>
      <c r="B13" s="49" t="s">
        <v>8</v>
      </c>
      <c r="C13" s="49" t="s">
        <v>135</v>
      </c>
      <c r="D13" s="49" t="s">
        <v>7</v>
      </c>
      <c r="E13" s="49" t="s">
        <v>6</v>
      </c>
      <c r="F13" s="49" t="s">
        <v>5</v>
      </c>
      <c r="G13" s="49" t="s">
        <v>4</v>
      </c>
      <c r="H13" s="49" t="s">
        <v>14</v>
      </c>
      <c r="I13" s="49" t="s">
        <v>296</v>
      </c>
      <c r="J13" s="54" t="s">
        <v>20</v>
      </c>
      <c r="K13" s="49" t="s">
        <v>286</v>
      </c>
      <c r="L13" s="49" t="s">
        <v>17</v>
      </c>
    </row>
    <row r="14" spans="1:12" s="48" customFormat="1" ht="33" customHeight="1" x14ac:dyDescent="0.3">
      <c r="A14" s="91"/>
      <c r="B14" s="173" t="s">
        <v>387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</row>
    <row r="15" spans="1:12" x14ac:dyDescent="0.25">
      <c r="A15" s="179" t="s">
        <v>304</v>
      </c>
      <c r="B15" s="98" t="s">
        <v>269</v>
      </c>
      <c r="C15" s="99" t="s">
        <v>309</v>
      </c>
      <c r="D15" s="100" t="s">
        <v>332</v>
      </c>
      <c r="E15" s="101" t="s">
        <v>356</v>
      </c>
      <c r="F15" s="102">
        <v>3</v>
      </c>
      <c r="G15" s="102" t="s">
        <v>1</v>
      </c>
      <c r="H15" s="100" t="s">
        <v>244</v>
      </c>
      <c r="I15" s="102" t="s">
        <v>62</v>
      </c>
      <c r="J15" s="103">
        <v>4</v>
      </c>
      <c r="K15" s="103" t="s">
        <v>381</v>
      </c>
    </row>
    <row r="16" spans="1:12" x14ac:dyDescent="0.25">
      <c r="A16" s="179"/>
      <c r="B16" s="98" t="s">
        <v>275</v>
      </c>
      <c r="C16" s="99" t="s">
        <v>310</v>
      </c>
      <c r="D16" s="104" t="s">
        <v>333</v>
      </c>
      <c r="E16" s="101" t="s">
        <v>357</v>
      </c>
      <c r="F16" s="102">
        <v>2</v>
      </c>
      <c r="G16" s="102" t="s">
        <v>1</v>
      </c>
      <c r="H16" s="100" t="s">
        <v>245</v>
      </c>
      <c r="I16" s="102" t="s">
        <v>62</v>
      </c>
      <c r="J16" s="103">
        <v>16</v>
      </c>
      <c r="K16" s="103" t="s">
        <v>382</v>
      </c>
    </row>
    <row r="17" spans="1:11" ht="27.6" x14ac:dyDescent="0.3">
      <c r="A17" s="179"/>
      <c r="B17" s="98" t="s">
        <v>271</v>
      </c>
      <c r="C17" s="98" t="s">
        <v>311</v>
      </c>
      <c r="D17" s="100" t="s">
        <v>334</v>
      </c>
      <c r="E17" s="102" t="s">
        <v>356</v>
      </c>
      <c r="F17" s="102">
        <v>3</v>
      </c>
      <c r="G17" s="102" t="s">
        <v>1</v>
      </c>
      <c r="H17" s="100" t="s">
        <v>246</v>
      </c>
      <c r="I17" s="102" t="s">
        <v>62</v>
      </c>
      <c r="J17" s="103">
        <v>22</v>
      </c>
      <c r="K17" s="103" t="s">
        <v>383</v>
      </c>
    </row>
    <row r="18" spans="1:11" x14ac:dyDescent="0.3">
      <c r="A18" s="179"/>
      <c r="B18" s="98" t="s">
        <v>271</v>
      </c>
      <c r="C18" s="98" t="s">
        <v>312</v>
      </c>
      <c r="D18" s="100" t="s">
        <v>335</v>
      </c>
      <c r="E18" s="102" t="s">
        <v>357</v>
      </c>
      <c r="F18" s="102">
        <v>2</v>
      </c>
      <c r="G18" s="102" t="s">
        <v>1</v>
      </c>
      <c r="H18" s="100" t="s">
        <v>247</v>
      </c>
      <c r="I18" s="102" t="s">
        <v>62</v>
      </c>
      <c r="J18" s="103">
        <v>7</v>
      </c>
      <c r="K18" s="103" t="s">
        <v>383</v>
      </c>
    </row>
    <row r="19" spans="1:11" x14ac:dyDescent="0.25">
      <c r="A19" s="179" t="s">
        <v>305</v>
      </c>
      <c r="B19" s="98" t="s">
        <v>269</v>
      </c>
      <c r="C19" s="99" t="s">
        <v>313</v>
      </c>
      <c r="D19" s="101" t="s">
        <v>336</v>
      </c>
      <c r="E19" s="104" t="s">
        <v>358</v>
      </c>
      <c r="F19" s="102">
        <v>3</v>
      </c>
      <c r="G19" s="102" t="s">
        <v>1</v>
      </c>
      <c r="H19" s="100" t="s">
        <v>243</v>
      </c>
      <c r="I19" s="102" t="s">
        <v>62</v>
      </c>
      <c r="J19" s="103">
        <v>20</v>
      </c>
      <c r="K19" s="102" t="s">
        <v>383</v>
      </c>
    </row>
    <row r="20" spans="1:11" x14ac:dyDescent="0.25">
      <c r="A20" s="179"/>
      <c r="B20" s="98" t="s">
        <v>269</v>
      </c>
      <c r="C20" s="105" t="s">
        <v>314</v>
      </c>
      <c r="D20" s="101" t="s">
        <v>337</v>
      </c>
      <c r="E20" s="104" t="s">
        <v>359</v>
      </c>
      <c r="F20" s="102">
        <v>3</v>
      </c>
      <c r="G20" s="102" t="s">
        <v>93</v>
      </c>
      <c r="H20" s="100" t="s">
        <v>242</v>
      </c>
      <c r="I20" s="102" t="s">
        <v>62</v>
      </c>
      <c r="J20" s="103" t="s">
        <v>538</v>
      </c>
      <c r="K20" s="102" t="s">
        <v>382</v>
      </c>
    </row>
    <row r="21" spans="1:11" x14ac:dyDescent="0.25">
      <c r="A21" s="179"/>
      <c r="B21" s="98" t="s">
        <v>275</v>
      </c>
      <c r="C21" s="98" t="s">
        <v>315</v>
      </c>
      <c r="D21" s="104" t="s">
        <v>338</v>
      </c>
      <c r="E21" s="104" t="s">
        <v>360</v>
      </c>
      <c r="F21" s="98" t="s">
        <v>375</v>
      </c>
      <c r="G21" s="102" t="s">
        <v>125</v>
      </c>
      <c r="H21" s="100" t="s">
        <v>244</v>
      </c>
      <c r="I21" s="100" t="s">
        <v>62</v>
      </c>
      <c r="J21" s="103" t="s">
        <v>537</v>
      </c>
      <c r="K21" s="102" t="s">
        <v>383</v>
      </c>
    </row>
    <row r="22" spans="1:11" x14ac:dyDescent="0.25">
      <c r="A22" s="179"/>
      <c r="B22" s="98" t="s">
        <v>275</v>
      </c>
      <c r="C22" s="106" t="s">
        <v>316</v>
      </c>
      <c r="D22" s="104" t="s">
        <v>339</v>
      </c>
      <c r="E22" s="104" t="s">
        <v>361</v>
      </c>
      <c r="F22" s="106" t="s">
        <v>375</v>
      </c>
      <c r="G22" s="107" t="s">
        <v>377</v>
      </c>
      <c r="H22" s="100" t="s">
        <v>379</v>
      </c>
      <c r="I22" s="100" t="s">
        <v>380</v>
      </c>
      <c r="J22" s="103">
        <v>5</v>
      </c>
      <c r="K22" s="106" t="s">
        <v>381</v>
      </c>
    </row>
    <row r="23" spans="1:11" ht="27.6" x14ac:dyDescent="0.25">
      <c r="A23" s="179"/>
      <c r="B23" s="98" t="s">
        <v>271</v>
      </c>
      <c r="C23" s="106" t="s">
        <v>317</v>
      </c>
      <c r="D23" s="108" t="s">
        <v>340</v>
      </c>
      <c r="E23" s="104" t="s">
        <v>362</v>
      </c>
      <c r="F23" s="106" t="s">
        <v>375</v>
      </c>
      <c r="G23" s="102" t="s">
        <v>378</v>
      </c>
      <c r="H23" s="100" t="s">
        <v>241</v>
      </c>
      <c r="I23" s="100" t="s">
        <v>261</v>
      </c>
      <c r="J23" s="103" t="s">
        <v>539</v>
      </c>
      <c r="K23" s="106" t="s">
        <v>381</v>
      </c>
    </row>
    <row r="24" spans="1:11" x14ac:dyDescent="0.25">
      <c r="A24" s="179"/>
      <c r="B24" s="98" t="s">
        <v>271</v>
      </c>
      <c r="C24" s="99" t="s">
        <v>318</v>
      </c>
      <c r="D24" s="101" t="s">
        <v>341</v>
      </c>
      <c r="E24" s="101" t="s">
        <v>356</v>
      </c>
      <c r="F24" s="102" t="s">
        <v>376</v>
      </c>
      <c r="G24" s="102" t="s">
        <v>1</v>
      </c>
      <c r="H24" s="100" t="s">
        <v>246</v>
      </c>
      <c r="I24" s="102" t="s">
        <v>62</v>
      </c>
      <c r="J24" s="103">
        <v>17</v>
      </c>
      <c r="K24" s="102" t="s">
        <v>382</v>
      </c>
    </row>
    <row r="25" spans="1:11" x14ac:dyDescent="0.25">
      <c r="A25" s="179" t="s">
        <v>306</v>
      </c>
      <c r="B25" s="98" t="s">
        <v>269</v>
      </c>
      <c r="C25" s="99" t="s">
        <v>319</v>
      </c>
      <c r="D25" s="104" t="s">
        <v>342</v>
      </c>
      <c r="E25" s="101" t="s">
        <v>363</v>
      </c>
      <c r="F25" s="102" t="s">
        <v>376</v>
      </c>
      <c r="G25" s="102" t="s">
        <v>1</v>
      </c>
      <c r="H25" s="100" t="s">
        <v>246</v>
      </c>
      <c r="I25" s="102" t="s">
        <v>62</v>
      </c>
      <c r="J25" s="103">
        <v>18</v>
      </c>
      <c r="K25" s="102" t="s">
        <v>382</v>
      </c>
    </row>
    <row r="26" spans="1:11" ht="27.6" x14ac:dyDescent="0.25">
      <c r="A26" s="179"/>
      <c r="B26" s="98" t="s">
        <v>275</v>
      </c>
      <c r="C26" s="98" t="s">
        <v>320</v>
      </c>
      <c r="D26" s="108" t="s">
        <v>343</v>
      </c>
      <c r="E26" s="104" t="s">
        <v>364</v>
      </c>
      <c r="F26" s="98" t="s">
        <v>375</v>
      </c>
      <c r="G26" s="100" t="s">
        <v>93</v>
      </c>
      <c r="H26" s="100" t="s">
        <v>248</v>
      </c>
      <c r="I26" s="100" t="s">
        <v>261</v>
      </c>
      <c r="J26" s="103" t="s">
        <v>540</v>
      </c>
      <c r="K26" s="102" t="s">
        <v>383</v>
      </c>
    </row>
    <row r="27" spans="1:11" x14ac:dyDescent="0.25">
      <c r="A27" s="179"/>
      <c r="B27" s="98" t="s">
        <v>275</v>
      </c>
      <c r="C27" s="99" t="s">
        <v>321</v>
      </c>
      <c r="D27" s="101" t="s">
        <v>344</v>
      </c>
      <c r="E27" s="104" t="s">
        <v>365</v>
      </c>
      <c r="F27" s="106" t="s">
        <v>376</v>
      </c>
      <c r="G27" s="102" t="s">
        <v>1</v>
      </c>
      <c r="H27" s="100" t="s">
        <v>243</v>
      </c>
      <c r="I27" s="102" t="s">
        <v>62</v>
      </c>
      <c r="J27" s="103">
        <v>5</v>
      </c>
      <c r="K27" s="106" t="s">
        <v>381</v>
      </c>
    </row>
    <row r="28" spans="1:11" x14ac:dyDescent="0.25">
      <c r="A28" s="179"/>
      <c r="B28" s="98" t="s">
        <v>271</v>
      </c>
      <c r="C28" s="99" t="s">
        <v>322</v>
      </c>
      <c r="D28" s="101" t="s">
        <v>345</v>
      </c>
      <c r="E28" s="104" t="s">
        <v>366</v>
      </c>
      <c r="F28" s="98" t="s">
        <v>376</v>
      </c>
      <c r="G28" s="102" t="s">
        <v>1</v>
      </c>
      <c r="H28" s="100" t="s">
        <v>246</v>
      </c>
      <c r="I28" s="102" t="s">
        <v>62</v>
      </c>
      <c r="J28" s="103">
        <v>17</v>
      </c>
      <c r="K28" s="102" t="s">
        <v>382</v>
      </c>
    </row>
    <row r="29" spans="1:11" x14ac:dyDescent="0.25">
      <c r="A29" s="179"/>
      <c r="B29" s="98" t="s">
        <v>271</v>
      </c>
      <c r="C29" s="98" t="s">
        <v>323</v>
      </c>
      <c r="D29" s="104" t="s">
        <v>346</v>
      </c>
      <c r="E29" s="101" t="s">
        <v>363</v>
      </c>
      <c r="F29" s="98" t="s">
        <v>376</v>
      </c>
      <c r="G29" s="102" t="s">
        <v>546</v>
      </c>
      <c r="H29" s="100" t="s">
        <v>245</v>
      </c>
      <c r="I29" s="100" t="s">
        <v>62</v>
      </c>
      <c r="J29" s="103" t="s">
        <v>545</v>
      </c>
      <c r="K29" s="102" t="s">
        <v>383</v>
      </c>
    </row>
    <row r="30" spans="1:11" x14ac:dyDescent="0.25">
      <c r="A30" s="179" t="s">
        <v>307</v>
      </c>
      <c r="B30" s="98" t="s">
        <v>269</v>
      </c>
      <c r="C30" s="99" t="s">
        <v>171</v>
      </c>
      <c r="D30" s="101" t="s">
        <v>347</v>
      </c>
      <c r="E30" s="101" t="s">
        <v>367</v>
      </c>
      <c r="F30" s="98" t="s">
        <v>375</v>
      </c>
      <c r="G30" s="102" t="s">
        <v>1</v>
      </c>
      <c r="H30" s="100" t="s">
        <v>240</v>
      </c>
      <c r="I30" s="100" t="s">
        <v>62</v>
      </c>
      <c r="J30" s="103">
        <v>27</v>
      </c>
      <c r="K30" s="102" t="s">
        <v>383</v>
      </c>
    </row>
    <row r="31" spans="1:11" x14ac:dyDescent="0.25">
      <c r="A31" s="179"/>
      <c r="B31" s="98" t="s">
        <v>269</v>
      </c>
      <c r="C31" s="99" t="s">
        <v>324</v>
      </c>
      <c r="D31" s="101" t="s">
        <v>348</v>
      </c>
      <c r="E31" s="101" t="s">
        <v>368</v>
      </c>
      <c r="F31" s="106" t="s">
        <v>376</v>
      </c>
      <c r="G31" s="102" t="s">
        <v>1</v>
      </c>
      <c r="H31" s="100" t="s">
        <v>243</v>
      </c>
      <c r="I31" s="100" t="s">
        <v>62</v>
      </c>
      <c r="J31" s="103">
        <v>5</v>
      </c>
      <c r="K31" s="106" t="s">
        <v>381</v>
      </c>
    </row>
    <row r="32" spans="1:11" x14ac:dyDescent="0.25">
      <c r="A32" s="179"/>
      <c r="B32" s="98" t="s">
        <v>275</v>
      </c>
      <c r="C32" s="99" t="s">
        <v>325</v>
      </c>
      <c r="D32" s="101" t="s">
        <v>349</v>
      </c>
      <c r="E32" s="101" t="s">
        <v>369</v>
      </c>
      <c r="F32" s="109" t="s">
        <v>376</v>
      </c>
      <c r="G32" s="102" t="s">
        <v>1</v>
      </c>
      <c r="H32" s="100" t="s">
        <v>247</v>
      </c>
      <c r="I32" s="100" t="s">
        <v>62</v>
      </c>
      <c r="J32" s="103">
        <v>18</v>
      </c>
      <c r="K32" s="109" t="s">
        <v>381</v>
      </c>
    </row>
    <row r="33" spans="1:12" x14ac:dyDescent="0.25">
      <c r="A33" s="179"/>
      <c r="B33" s="98" t="s">
        <v>275</v>
      </c>
      <c r="C33" s="99" t="s">
        <v>326</v>
      </c>
      <c r="D33" s="101" t="s">
        <v>350</v>
      </c>
      <c r="E33" s="101" t="s">
        <v>370</v>
      </c>
      <c r="F33" s="102" t="s">
        <v>376</v>
      </c>
      <c r="G33" s="102" t="s">
        <v>1</v>
      </c>
      <c r="H33" s="100" t="s">
        <v>245</v>
      </c>
      <c r="I33" s="102" t="s">
        <v>62</v>
      </c>
      <c r="J33" s="103">
        <v>16</v>
      </c>
      <c r="K33" s="102" t="s">
        <v>382</v>
      </c>
    </row>
    <row r="34" spans="1:12" x14ac:dyDescent="0.25">
      <c r="A34" s="179"/>
      <c r="B34" s="98" t="s">
        <v>271</v>
      </c>
      <c r="C34" s="99" t="s">
        <v>327</v>
      </c>
      <c r="D34" s="104" t="s">
        <v>351</v>
      </c>
      <c r="E34" s="101" t="s">
        <v>371</v>
      </c>
      <c r="F34" s="102" t="s">
        <v>376</v>
      </c>
      <c r="G34" s="102" t="s">
        <v>1</v>
      </c>
      <c r="H34" s="100" t="s">
        <v>245</v>
      </c>
      <c r="I34" s="100" t="s">
        <v>62</v>
      </c>
      <c r="J34" s="103">
        <v>18</v>
      </c>
      <c r="K34" s="102" t="s">
        <v>382</v>
      </c>
    </row>
    <row r="35" spans="1:12" x14ac:dyDescent="0.25">
      <c r="A35" s="179"/>
      <c r="B35" s="98" t="s">
        <v>271</v>
      </c>
      <c r="C35" s="99" t="s">
        <v>328</v>
      </c>
      <c r="D35" s="101" t="s">
        <v>352</v>
      </c>
      <c r="E35" s="101" t="s">
        <v>363</v>
      </c>
      <c r="F35" s="98" t="s">
        <v>376</v>
      </c>
      <c r="G35" s="102" t="s">
        <v>1</v>
      </c>
      <c r="H35" s="100" t="s">
        <v>244</v>
      </c>
      <c r="I35" s="100" t="s">
        <v>62</v>
      </c>
      <c r="J35" s="103">
        <v>19</v>
      </c>
      <c r="K35" s="102" t="s">
        <v>383</v>
      </c>
    </row>
    <row r="36" spans="1:12" x14ac:dyDescent="0.25">
      <c r="A36" s="176" t="s">
        <v>308</v>
      </c>
      <c r="B36" s="98" t="s">
        <v>269</v>
      </c>
      <c r="C36" s="98" t="s">
        <v>315</v>
      </c>
      <c r="D36" s="104" t="s">
        <v>338</v>
      </c>
      <c r="E36" s="104" t="s">
        <v>360</v>
      </c>
      <c r="F36" s="98">
        <v>3</v>
      </c>
      <c r="G36" s="102" t="s">
        <v>384</v>
      </c>
      <c r="H36" s="100" t="s">
        <v>385</v>
      </c>
      <c r="I36" s="102" t="s">
        <v>386</v>
      </c>
      <c r="J36" s="110" t="s">
        <v>541</v>
      </c>
      <c r="K36" s="102" t="s">
        <v>383</v>
      </c>
    </row>
    <row r="37" spans="1:12" ht="15.75" customHeight="1" x14ac:dyDescent="0.25">
      <c r="A37" s="177"/>
      <c r="B37" s="98" t="s">
        <v>269</v>
      </c>
      <c r="C37" s="98" t="s">
        <v>329</v>
      </c>
      <c r="D37" s="101" t="s">
        <v>353</v>
      </c>
      <c r="E37" s="104" t="s">
        <v>372</v>
      </c>
      <c r="F37" s="98" t="s">
        <v>375</v>
      </c>
      <c r="G37" s="102" t="s">
        <v>1</v>
      </c>
      <c r="H37" s="100" t="s">
        <v>245</v>
      </c>
      <c r="I37" s="102" t="s">
        <v>62</v>
      </c>
      <c r="J37" s="110">
        <v>15</v>
      </c>
      <c r="K37" s="102" t="s">
        <v>382</v>
      </c>
    </row>
    <row r="38" spans="1:12" x14ac:dyDescent="0.25">
      <c r="A38" s="177"/>
      <c r="B38" s="98" t="s">
        <v>275</v>
      </c>
      <c r="C38" s="99" t="s">
        <v>330</v>
      </c>
      <c r="D38" s="101" t="s">
        <v>354</v>
      </c>
      <c r="E38" s="101" t="s">
        <v>373</v>
      </c>
      <c r="F38" s="102" t="s">
        <v>376</v>
      </c>
      <c r="G38" s="102" t="s">
        <v>1</v>
      </c>
      <c r="H38" s="100" t="s">
        <v>243</v>
      </c>
      <c r="I38" s="102" t="s">
        <v>62</v>
      </c>
      <c r="J38" s="110">
        <v>26</v>
      </c>
      <c r="K38" s="102" t="s">
        <v>383</v>
      </c>
    </row>
    <row r="39" spans="1:12" ht="27.6" x14ac:dyDescent="0.25">
      <c r="A39" s="178"/>
      <c r="B39" s="98" t="s">
        <v>271</v>
      </c>
      <c r="C39" s="106" t="s">
        <v>331</v>
      </c>
      <c r="D39" s="108" t="s">
        <v>355</v>
      </c>
      <c r="E39" s="100" t="s">
        <v>374</v>
      </c>
      <c r="F39" s="106" t="s">
        <v>376</v>
      </c>
      <c r="G39" s="107" t="s">
        <v>377</v>
      </c>
      <c r="H39" s="100" t="s">
        <v>239</v>
      </c>
      <c r="I39" s="102" t="s">
        <v>62</v>
      </c>
      <c r="J39" s="103">
        <v>4</v>
      </c>
      <c r="K39" s="106" t="s">
        <v>381</v>
      </c>
    </row>
    <row r="42" spans="1:12" s="48" customFormat="1" ht="33" customHeight="1" x14ac:dyDescent="0.3">
      <c r="A42" s="91"/>
      <c r="B42" s="173" t="s">
        <v>388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2" x14ac:dyDescent="0.3">
      <c r="A43" s="49" t="s">
        <v>9</v>
      </c>
      <c r="B43" s="49" t="s">
        <v>8</v>
      </c>
      <c r="C43" s="49" t="s">
        <v>135</v>
      </c>
      <c r="D43" s="49" t="s">
        <v>7</v>
      </c>
      <c r="E43" s="49" t="s">
        <v>6</v>
      </c>
      <c r="F43" s="49" t="s">
        <v>5</v>
      </c>
      <c r="G43" s="49" t="s">
        <v>4</v>
      </c>
      <c r="H43" s="49" t="s">
        <v>14</v>
      </c>
      <c r="I43" s="49" t="s">
        <v>296</v>
      </c>
      <c r="J43" s="54" t="s">
        <v>20</v>
      </c>
      <c r="K43" s="49" t="s">
        <v>286</v>
      </c>
      <c r="L43" s="49" t="s">
        <v>17</v>
      </c>
    </row>
    <row r="44" spans="1:12" ht="14.4" x14ac:dyDescent="0.3">
      <c r="A44" s="115" t="s">
        <v>520</v>
      </c>
      <c r="B44" s="92" t="s">
        <v>389</v>
      </c>
      <c r="C44" s="36" t="s">
        <v>317</v>
      </c>
      <c r="D44" s="38" t="s">
        <v>340</v>
      </c>
      <c r="E44" s="92" t="s">
        <v>439</v>
      </c>
      <c r="G44" s="36" t="s">
        <v>3</v>
      </c>
      <c r="H44" s="36" t="s">
        <v>475</v>
      </c>
      <c r="I44" s="36" t="s">
        <v>180</v>
      </c>
      <c r="J44" s="67">
        <v>38</v>
      </c>
    </row>
    <row r="45" spans="1:12" ht="14.4" x14ac:dyDescent="0.25">
      <c r="A45" s="116" t="s">
        <v>520</v>
      </c>
      <c r="B45" s="93" t="s">
        <v>390</v>
      </c>
      <c r="C45" s="36" t="s">
        <v>397</v>
      </c>
      <c r="D45" s="38" t="s">
        <v>418</v>
      </c>
      <c r="E45" s="94" t="s">
        <v>468</v>
      </c>
      <c r="G45" s="36" t="s">
        <v>3</v>
      </c>
      <c r="H45" s="36" t="s">
        <v>476</v>
      </c>
      <c r="I45" s="36" t="s">
        <v>87</v>
      </c>
      <c r="J45" s="67">
        <v>31</v>
      </c>
    </row>
    <row r="46" spans="1:12" ht="14.4" x14ac:dyDescent="0.3">
      <c r="A46" s="115" t="s">
        <v>520</v>
      </c>
      <c r="B46" s="92" t="s">
        <v>390</v>
      </c>
      <c r="C46" s="36" t="s">
        <v>398</v>
      </c>
      <c r="D46" s="38" t="s">
        <v>419</v>
      </c>
      <c r="E46" s="92" t="s">
        <v>440</v>
      </c>
      <c r="G46" s="36" t="s">
        <v>3</v>
      </c>
      <c r="H46" s="36" t="s">
        <v>477</v>
      </c>
      <c r="I46" s="36" t="s">
        <v>63</v>
      </c>
      <c r="J46" s="67">
        <v>34</v>
      </c>
    </row>
    <row r="47" spans="1:12" ht="14.4" x14ac:dyDescent="0.3">
      <c r="A47" s="115" t="s">
        <v>520</v>
      </c>
      <c r="B47" s="92" t="s">
        <v>389</v>
      </c>
      <c r="C47" s="36" t="s">
        <v>399</v>
      </c>
      <c r="D47" s="38" t="s">
        <v>420</v>
      </c>
      <c r="E47" s="92" t="s">
        <v>441</v>
      </c>
      <c r="G47" s="36" t="s">
        <v>543</v>
      </c>
      <c r="H47" s="36" t="s">
        <v>478</v>
      </c>
      <c r="I47" s="36" t="s">
        <v>62</v>
      </c>
      <c r="J47" s="67" t="s">
        <v>542</v>
      </c>
    </row>
    <row r="48" spans="1:12" ht="14.4" x14ac:dyDescent="0.3">
      <c r="A48" s="115" t="s">
        <v>520</v>
      </c>
      <c r="B48" s="92" t="s">
        <v>389</v>
      </c>
      <c r="C48" s="36" t="s">
        <v>400</v>
      </c>
      <c r="D48" s="38" t="s">
        <v>421</v>
      </c>
      <c r="E48" s="92" t="s">
        <v>442</v>
      </c>
      <c r="G48" s="36" t="s">
        <v>3</v>
      </c>
      <c r="H48" s="36" t="s">
        <v>479</v>
      </c>
      <c r="I48" s="36" t="s">
        <v>180</v>
      </c>
      <c r="J48" s="67">
        <v>30</v>
      </c>
    </row>
    <row r="49" spans="1:10" ht="14.4" x14ac:dyDescent="0.3">
      <c r="A49" s="115" t="s">
        <v>520</v>
      </c>
      <c r="B49" s="92" t="s">
        <v>390</v>
      </c>
      <c r="C49" s="36" t="s">
        <v>401</v>
      </c>
      <c r="D49" s="38" t="s">
        <v>422</v>
      </c>
      <c r="E49" s="92" t="s">
        <v>443</v>
      </c>
      <c r="G49" s="36" t="s">
        <v>3</v>
      </c>
      <c r="H49" s="36" t="s">
        <v>480</v>
      </c>
      <c r="I49" s="36" t="s">
        <v>62</v>
      </c>
      <c r="J49" s="67">
        <v>11</v>
      </c>
    </row>
    <row r="50" spans="1:10" ht="14.4" x14ac:dyDescent="0.3">
      <c r="A50" s="115" t="s">
        <v>520</v>
      </c>
      <c r="B50" s="92" t="s">
        <v>390</v>
      </c>
      <c r="C50" s="36" t="s">
        <v>402</v>
      </c>
      <c r="D50" s="38" t="s">
        <v>423</v>
      </c>
      <c r="E50" s="92" t="s">
        <v>444</v>
      </c>
      <c r="G50" s="36" t="s">
        <v>3</v>
      </c>
      <c r="H50" s="36" t="s">
        <v>479</v>
      </c>
      <c r="I50" s="36" t="s">
        <v>180</v>
      </c>
      <c r="J50" s="67">
        <v>38</v>
      </c>
    </row>
    <row r="51" spans="1:10" ht="14.4" x14ac:dyDescent="0.3">
      <c r="A51" s="115" t="s">
        <v>520</v>
      </c>
      <c r="B51" s="92" t="s">
        <v>391</v>
      </c>
      <c r="C51" s="36" t="s">
        <v>401</v>
      </c>
      <c r="D51" s="38" t="s">
        <v>422</v>
      </c>
      <c r="E51" s="92" t="s">
        <v>443</v>
      </c>
      <c r="G51" s="36" t="s">
        <v>3</v>
      </c>
      <c r="H51" s="36" t="s">
        <v>480</v>
      </c>
      <c r="I51" s="36" t="s">
        <v>63</v>
      </c>
      <c r="J51" s="67">
        <v>6</v>
      </c>
    </row>
    <row r="52" spans="1:10" ht="14.4" x14ac:dyDescent="0.3">
      <c r="A52" s="115" t="s">
        <v>520</v>
      </c>
      <c r="B52" s="92" t="s">
        <v>390</v>
      </c>
      <c r="C52" s="36" t="s">
        <v>403</v>
      </c>
      <c r="D52" s="38" t="s">
        <v>424</v>
      </c>
      <c r="E52" s="92" t="s">
        <v>445</v>
      </c>
      <c r="G52" s="36" t="s">
        <v>3</v>
      </c>
      <c r="H52" s="36" t="s">
        <v>481</v>
      </c>
      <c r="I52" s="36" t="s">
        <v>63</v>
      </c>
      <c r="J52" s="67">
        <v>33</v>
      </c>
    </row>
    <row r="53" spans="1:10" ht="14.4" x14ac:dyDescent="0.25">
      <c r="A53" s="116" t="s">
        <v>520</v>
      </c>
      <c r="B53" s="93" t="s">
        <v>389</v>
      </c>
      <c r="C53" s="36" t="s">
        <v>397</v>
      </c>
      <c r="D53" s="38" t="s">
        <v>418</v>
      </c>
      <c r="E53" s="94" t="s">
        <v>468</v>
      </c>
      <c r="G53" s="36" t="s">
        <v>3</v>
      </c>
      <c r="H53" s="36" t="s">
        <v>476</v>
      </c>
      <c r="I53" s="36" t="s">
        <v>63</v>
      </c>
      <c r="J53" s="67">
        <v>34</v>
      </c>
    </row>
    <row r="54" spans="1:10" ht="14.4" x14ac:dyDescent="0.25">
      <c r="A54" s="116" t="s">
        <v>520</v>
      </c>
      <c r="B54" s="93" t="s">
        <v>392</v>
      </c>
      <c r="C54" s="36" t="s">
        <v>404</v>
      </c>
      <c r="D54" s="38" t="s">
        <v>425</v>
      </c>
      <c r="E54" s="94" t="s">
        <v>470</v>
      </c>
      <c r="G54" s="36" t="s">
        <v>3</v>
      </c>
      <c r="H54" s="36" t="s">
        <v>482</v>
      </c>
      <c r="I54" s="36" t="s">
        <v>62</v>
      </c>
      <c r="J54" s="67">
        <v>32</v>
      </c>
    </row>
    <row r="55" spans="1:10" ht="14.4" x14ac:dyDescent="0.3">
      <c r="A55" s="115" t="s">
        <v>520</v>
      </c>
      <c r="B55" s="92" t="s">
        <v>392</v>
      </c>
      <c r="C55" s="36" t="s">
        <v>405</v>
      </c>
      <c r="D55" s="38" t="s">
        <v>426</v>
      </c>
      <c r="E55" s="92" t="s">
        <v>446</v>
      </c>
      <c r="G55" s="36" t="s">
        <v>3</v>
      </c>
      <c r="H55" s="36" t="s">
        <v>483</v>
      </c>
      <c r="I55" s="36" t="s">
        <v>87</v>
      </c>
      <c r="J55" s="67">
        <v>37</v>
      </c>
    </row>
    <row r="56" spans="1:10" ht="14.4" x14ac:dyDescent="0.3">
      <c r="A56" s="115" t="s">
        <v>520</v>
      </c>
      <c r="B56" s="92" t="s">
        <v>392</v>
      </c>
      <c r="C56" s="36" t="s">
        <v>401</v>
      </c>
      <c r="D56" s="38" t="s">
        <v>422</v>
      </c>
      <c r="E56" s="92" t="s">
        <v>447</v>
      </c>
      <c r="G56" s="36" t="s">
        <v>3</v>
      </c>
      <c r="H56" s="36" t="s">
        <v>475</v>
      </c>
      <c r="I56" s="36" t="s">
        <v>180</v>
      </c>
      <c r="J56" s="67">
        <v>10</v>
      </c>
    </row>
    <row r="57" spans="1:10" ht="14.4" x14ac:dyDescent="0.3">
      <c r="A57" s="115" t="s">
        <v>520</v>
      </c>
      <c r="B57" s="92" t="s">
        <v>392</v>
      </c>
      <c r="C57" s="36" t="s">
        <v>406</v>
      </c>
      <c r="D57" s="38" t="s">
        <v>427</v>
      </c>
      <c r="E57" s="92" t="s">
        <v>474</v>
      </c>
      <c r="G57" s="36" t="s">
        <v>3</v>
      </c>
      <c r="H57" s="36" t="s">
        <v>480</v>
      </c>
      <c r="I57" s="36" t="s">
        <v>62</v>
      </c>
      <c r="J57" s="67">
        <v>16</v>
      </c>
    </row>
    <row r="58" spans="1:10" ht="14.4" x14ac:dyDescent="0.3">
      <c r="A58" s="115" t="s">
        <v>520</v>
      </c>
      <c r="B58" s="92" t="s">
        <v>392</v>
      </c>
      <c r="C58" s="36" t="s">
        <v>403</v>
      </c>
      <c r="D58" s="38" t="s">
        <v>424</v>
      </c>
      <c r="E58" s="92" t="s">
        <v>445</v>
      </c>
      <c r="G58" s="36" t="s">
        <v>3</v>
      </c>
      <c r="H58" s="36" t="s">
        <v>481</v>
      </c>
      <c r="I58" s="36" t="s">
        <v>62</v>
      </c>
      <c r="J58" s="67">
        <v>46</v>
      </c>
    </row>
    <row r="59" spans="1:10" ht="14.4" x14ac:dyDescent="0.3">
      <c r="A59" s="115" t="s">
        <v>520</v>
      </c>
      <c r="B59" s="92" t="s">
        <v>393</v>
      </c>
      <c r="C59" s="36" t="s">
        <v>406</v>
      </c>
      <c r="D59" s="38" t="s">
        <v>427</v>
      </c>
      <c r="E59" s="92" t="s">
        <v>448</v>
      </c>
      <c r="G59" s="36" t="s">
        <v>3</v>
      </c>
      <c r="H59" s="36" t="s">
        <v>480</v>
      </c>
      <c r="I59" s="36" t="s">
        <v>63</v>
      </c>
      <c r="J59" s="67">
        <v>6</v>
      </c>
    </row>
    <row r="60" spans="1:10" ht="14.4" x14ac:dyDescent="0.3">
      <c r="A60" s="115" t="s">
        <v>521</v>
      </c>
      <c r="B60" s="92" t="s">
        <v>394</v>
      </c>
      <c r="C60" s="36" t="s">
        <v>402</v>
      </c>
      <c r="D60" s="38" t="s">
        <v>423</v>
      </c>
      <c r="E60" s="92" t="s">
        <v>449</v>
      </c>
      <c r="G60" s="36" t="s">
        <v>3</v>
      </c>
      <c r="H60" s="36" t="s">
        <v>479</v>
      </c>
      <c r="I60" s="36" t="s">
        <v>488</v>
      </c>
      <c r="J60" s="67">
        <v>17</v>
      </c>
    </row>
    <row r="61" spans="1:10" ht="14.4" x14ac:dyDescent="0.3">
      <c r="A61" s="115" t="s">
        <v>521</v>
      </c>
      <c r="B61" s="92" t="s">
        <v>395</v>
      </c>
      <c r="C61" s="36" t="s">
        <v>407</v>
      </c>
      <c r="D61" s="38" t="s">
        <v>428</v>
      </c>
      <c r="E61" s="92" t="s">
        <v>450</v>
      </c>
      <c r="G61" s="36" t="s">
        <v>3</v>
      </c>
      <c r="H61" s="36" t="s">
        <v>479</v>
      </c>
      <c r="I61" s="36" t="s">
        <v>488</v>
      </c>
      <c r="J61" s="67">
        <v>17</v>
      </c>
    </row>
    <row r="62" spans="1:10" ht="14.4" x14ac:dyDescent="0.3">
      <c r="A62" s="115" t="s">
        <v>521</v>
      </c>
      <c r="B62" s="92" t="s">
        <v>389</v>
      </c>
      <c r="C62" s="36" t="s">
        <v>408</v>
      </c>
      <c r="D62" s="38" t="s">
        <v>429</v>
      </c>
      <c r="E62" s="92" t="s">
        <v>451</v>
      </c>
      <c r="G62" s="36" t="s">
        <v>3</v>
      </c>
      <c r="H62" s="36" t="s">
        <v>476</v>
      </c>
      <c r="I62" s="36" t="s">
        <v>62</v>
      </c>
      <c r="J62" s="67">
        <v>40</v>
      </c>
    </row>
    <row r="63" spans="1:10" ht="14.4" x14ac:dyDescent="0.3">
      <c r="A63" s="115" t="s">
        <v>521</v>
      </c>
      <c r="B63" s="92" t="s">
        <v>389</v>
      </c>
      <c r="C63" s="36" t="s">
        <v>409</v>
      </c>
      <c r="D63" s="38" t="s">
        <v>430</v>
      </c>
      <c r="E63" s="92" t="s">
        <v>442</v>
      </c>
      <c r="G63" s="36" t="s">
        <v>3</v>
      </c>
      <c r="H63" s="36" t="s">
        <v>484</v>
      </c>
      <c r="I63" s="36" t="s">
        <v>63</v>
      </c>
      <c r="J63" s="67">
        <v>34</v>
      </c>
    </row>
    <row r="64" spans="1:10" ht="14.4" x14ac:dyDescent="0.3">
      <c r="A64" s="115" t="s">
        <v>521</v>
      </c>
      <c r="B64" s="92" t="s">
        <v>390</v>
      </c>
      <c r="C64" s="36" t="s">
        <v>410</v>
      </c>
      <c r="D64" s="38" t="s">
        <v>431</v>
      </c>
      <c r="E64" s="92" t="s">
        <v>452</v>
      </c>
      <c r="G64" s="36" t="s">
        <v>3</v>
      </c>
      <c r="H64" s="36" t="s">
        <v>482</v>
      </c>
      <c r="I64" s="36" t="s">
        <v>62</v>
      </c>
      <c r="J64" s="67">
        <v>32</v>
      </c>
    </row>
    <row r="65" spans="1:12" ht="14.4" x14ac:dyDescent="0.25">
      <c r="A65" s="116" t="s">
        <v>521</v>
      </c>
      <c r="B65" s="93" t="s">
        <v>390</v>
      </c>
      <c r="C65" s="36" t="s">
        <v>411</v>
      </c>
      <c r="D65" s="38" t="s">
        <v>432</v>
      </c>
      <c r="E65" s="94" t="s">
        <v>471</v>
      </c>
      <c r="G65" s="36" t="s">
        <v>3</v>
      </c>
      <c r="H65" s="36" t="s">
        <v>479</v>
      </c>
      <c r="I65" s="36" t="s">
        <v>180</v>
      </c>
      <c r="J65" s="67">
        <v>58</v>
      </c>
    </row>
    <row r="66" spans="1:12" ht="14.4" x14ac:dyDescent="0.3">
      <c r="A66" s="115" t="s">
        <v>521</v>
      </c>
      <c r="B66" s="92" t="s">
        <v>390</v>
      </c>
      <c r="C66" s="36" t="s">
        <v>410</v>
      </c>
      <c r="D66" s="38" t="s">
        <v>431</v>
      </c>
      <c r="E66" s="92" t="s">
        <v>451</v>
      </c>
      <c r="G66" s="36" t="s">
        <v>3</v>
      </c>
      <c r="H66" s="36" t="s">
        <v>476</v>
      </c>
      <c r="I66" s="36" t="s">
        <v>87</v>
      </c>
      <c r="J66" s="67">
        <v>32</v>
      </c>
    </row>
    <row r="67" spans="1:12" ht="14.4" x14ac:dyDescent="0.3">
      <c r="A67" s="115" t="s">
        <v>521</v>
      </c>
      <c r="B67" s="92" t="s">
        <v>389</v>
      </c>
      <c r="C67" s="36" t="s">
        <v>315</v>
      </c>
      <c r="D67" s="38" t="s">
        <v>433</v>
      </c>
      <c r="E67" s="92" t="s">
        <v>453</v>
      </c>
      <c r="G67" s="36" t="s">
        <v>3</v>
      </c>
      <c r="H67" s="36" t="s">
        <v>481</v>
      </c>
      <c r="I67" s="36" t="s">
        <v>63</v>
      </c>
      <c r="J67" s="67">
        <v>50</v>
      </c>
    </row>
    <row r="68" spans="1:12" ht="14.4" x14ac:dyDescent="0.3">
      <c r="A68" s="115" t="s">
        <v>521</v>
      </c>
      <c r="B68" s="92" t="s">
        <v>390</v>
      </c>
      <c r="C68" s="36" t="s">
        <v>412</v>
      </c>
      <c r="D68" s="38" t="s">
        <v>434</v>
      </c>
      <c r="E68" s="92" t="s">
        <v>440</v>
      </c>
      <c r="G68" s="36" t="s">
        <v>3</v>
      </c>
      <c r="H68" s="36" t="s">
        <v>485</v>
      </c>
      <c r="I68" s="36" t="s">
        <v>180</v>
      </c>
      <c r="J68" s="67">
        <v>40</v>
      </c>
    </row>
    <row r="69" spans="1:12" s="118" customFormat="1" ht="14.4" x14ac:dyDescent="0.3">
      <c r="A69" s="123" t="s">
        <v>521</v>
      </c>
      <c r="B69" s="124" t="s">
        <v>390</v>
      </c>
      <c r="C69" s="117" t="s">
        <v>315</v>
      </c>
      <c r="D69" s="118" t="s">
        <v>433</v>
      </c>
      <c r="E69" s="124" t="s">
        <v>453</v>
      </c>
      <c r="F69" s="117"/>
      <c r="G69" s="117" t="s">
        <v>3</v>
      </c>
      <c r="H69" s="117" t="s">
        <v>481</v>
      </c>
      <c r="I69" s="117" t="s">
        <v>62</v>
      </c>
      <c r="J69" s="125">
        <v>53</v>
      </c>
      <c r="K69" s="117"/>
      <c r="L69" s="117"/>
    </row>
    <row r="70" spans="1:12" ht="14.4" x14ac:dyDescent="0.3">
      <c r="A70" s="115" t="s">
        <v>521</v>
      </c>
      <c r="B70" s="92" t="s">
        <v>390</v>
      </c>
      <c r="C70" s="36" t="s">
        <v>413</v>
      </c>
      <c r="D70" s="38" t="s">
        <v>435</v>
      </c>
      <c r="E70" s="92" t="s">
        <v>469</v>
      </c>
      <c r="G70" s="36" t="s">
        <v>3</v>
      </c>
      <c r="H70" s="36" t="s">
        <v>483</v>
      </c>
      <c r="I70" s="36" t="s">
        <v>63</v>
      </c>
      <c r="J70" s="67">
        <v>54</v>
      </c>
    </row>
    <row r="71" spans="1:12" ht="14.4" x14ac:dyDescent="0.3">
      <c r="A71" s="115" t="s">
        <v>521</v>
      </c>
      <c r="B71" s="92" t="s">
        <v>390</v>
      </c>
      <c r="C71" s="36" t="s">
        <v>409</v>
      </c>
      <c r="D71" s="38" t="s">
        <v>430</v>
      </c>
      <c r="E71" s="92" t="s">
        <v>442</v>
      </c>
      <c r="G71" s="36" t="s">
        <v>3</v>
      </c>
      <c r="H71" s="36" t="s">
        <v>484</v>
      </c>
      <c r="I71" s="36" t="s">
        <v>62</v>
      </c>
      <c r="J71" s="67">
        <v>47</v>
      </c>
    </row>
    <row r="72" spans="1:12" ht="14.4" x14ac:dyDescent="0.3">
      <c r="A72" s="115" t="s">
        <v>521</v>
      </c>
      <c r="B72" s="92" t="s">
        <v>389</v>
      </c>
      <c r="C72" s="36" t="s">
        <v>414</v>
      </c>
      <c r="D72" s="38" t="s">
        <v>436</v>
      </c>
      <c r="E72" s="92" t="s">
        <v>452</v>
      </c>
      <c r="G72" s="36" t="s">
        <v>3</v>
      </c>
      <c r="H72" s="36" t="s">
        <v>482</v>
      </c>
      <c r="I72" s="36" t="s">
        <v>62</v>
      </c>
      <c r="J72" s="67">
        <v>44</v>
      </c>
    </row>
    <row r="73" spans="1:12" ht="14.4" x14ac:dyDescent="0.3">
      <c r="A73" s="115" t="s">
        <v>521</v>
      </c>
      <c r="B73" s="92" t="s">
        <v>389</v>
      </c>
      <c r="C73" s="36" t="s">
        <v>415</v>
      </c>
      <c r="D73" s="38" t="s">
        <v>437</v>
      </c>
      <c r="E73" s="92" t="s">
        <v>454</v>
      </c>
      <c r="G73" s="36" t="s">
        <v>543</v>
      </c>
      <c r="H73" s="36" t="s">
        <v>486</v>
      </c>
      <c r="I73" s="36" t="s">
        <v>62</v>
      </c>
      <c r="J73" s="67" t="s">
        <v>544</v>
      </c>
    </row>
    <row r="74" spans="1:12" ht="14.4" x14ac:dyDescent="0.3">
      <c r="A74" s="115" t="s">
        <v>521</v>
      </c>
      <c r="B74" s="92" t="s">
        <v>392</v>
      </c>
      <c r="C74" s="36" t="s">
        <v>414</v>
      </c>
      <c r="D74" s="38" t="s">
        <v>436</v>
      </c>
      <c r="E74" s="92" t="s">
        <v>455</v>
      </c>
      <c r="G74" s="36" t="s">
        <v>3</v>
      </c>
      <c r="H74" s="36" t="s">
        <v>475</v>
      </c>
      <c r="I74" s="36" t="s">
        <v>180</v>
      </c>
      <c r="J74" s="67">
        <v>59</v>
      </c>
    </row>
    <row r="75" spans="1:12" ht="14.4" x14ac:dyDescent="0.3">
      <c r="A75" s="115" t="s">
        <v>521</v>
      </c>
      <c r="B75" s="92" t="s">
        <v>392</v>
      </c>
      <c r="C75" s="36" t="s">
        <v>409</v>
      </c>
      <c r="D75" s="38" t="s">
        <v>430</v>
      </c>
      <c r="E75" s="92" t="s">
        <v>448</v>
      </c>
      <c r="G75" s="36" t="s">
        <v>3</v>
      </c>
      <c r="H75" s="36" t="s">
        <v>479</v>
      </c>
      <c r="I75" s="36" t="s">
        <v>180</v>
      </c>
      <c r="J75" s="67">
        <v>92</v>
      </c>
    </row>
    <row r="76" spans="1:12" ht="14.4" x14ac:dyDescent="0.3">
      <c r="A76" s="115" t="s">
        <v>521</v>
      </c>
      <c r="B76" s="92" t="s">
        <v>392</v>
      </c>
      <c r="C76" s="36" t="s">
        <v>410</v>
      </c>
      <c r="D76" s="38" t="s">
        <v>431</v>
      </c>
      <c r="E76" s="92" t="s">
        <v>451</v>
      </c>
      <c r="G76" s="36" t="s">
        <v>3</v>
      </c>
      <c r="H76" s="36" t="s">
        <v>476</v>
      </c>
      <c r="I76" s="36" t="s">
        <v>63</v>
      </c>
      <c r="J76" s="67">
        <v>34</v>
      </c>
    </row>
    <row r="77" spans="1:12" ht="14.4" x14ac:dyDescent="0.3">
      <c r="A77" s="115" t="s">
        <v>521</v>
      </c>
      <c r="B77" s="92" t="s">
        <v>392</v>
      </c>
      <c r="C77" s="36" t="s">
        <v>398</v>
      </c>
      <c r="D77" s="38" t="s">
        <v>419</v>
      </c>
      <c r="E77" s="92" t="s">
        <v>456</v>
      </c>
      <c r="G77" s="36" t="s">
        <v>3</v>
      </c>
      <c r="H77" s="36" t="s">
        <v>481</v>
      </c>
      <c r="I77" s="36" t="s">
        <v>62</v>
      </c>
      <c r="J77" s="67">
        <v>36</v>
      </c>
    </row>
    <row r="78" spans="1:12" ht="14.4" x14ac:dyDescent="0.3">
      <c r="A78" s="115" t="s">
        <v>521</v>
      </c>
      <c r="B78" s="92" t="s">
        <v>392</v>
      </c>
      <c r="C78" s="36" t="s">
        <v>412</v>
      </c>
      <c r="D78" s="38" t="s">
        <v>434</v>
      </c>
      <c r="E78" s="92" t="s">
        <v>457</v>
      </c>
      <c r="G78" s="36" t="s">
        <v>3</v>
      </c>
      <c r="H78" s="36" t="s">
        <v>482</v>
      </c>
      <c r="I78" s="36" t="s">
        <v>63</v>
      </c>
      <c r="J78" s="67">
        <v>49</v>
      </c>
    </row>
    <row r="79" spans="1:12" ht="14.4" x14ac:dyDescent="0.25">
      <c r="A79" s="116" t="s">
        <v>522</v>
      </c>
      <c r="B79" s="93" t="s">
        <v>395</v>
      </c>
      <c r="C79" s="36" t="s">
        <v>412</v>
      </c>
      <c r="D79" s="38" t="s">
        <v>434</v>
      </c>
      <c r="E79" s="94" t="s">
        <v>370</v>
      </c>
      <c r="G79" s="36" t="s">
        <v>3</v>
      </c>
      <c r="H79" s="36" t="s">
        <v>479</v>
      </c>
      <c r="I79" s="36" t="s">
        <v>488</v>
      </c>
      <c r="J79" s="67">
        <v>18</v>
      </c>
    </row>
    <row r="80" spans="1:12" ht="14.4" x14ac:dyDescent="0.25">
      <c r="A80" s="116" t="s">
        <v>522</v>
      </c>
      <c r="B80" s="93" t="s">
        <v>390</v>
      </c>
      <c r="C80" s="36" t="s">
        <v>411</v>
      </c>
      <c r="D80" s="38" t="s">
        <v>432</v>
      </c>
      <c r="E80" s="94" t="s">
        <v>472</v>
      </c>
      <c r="G80" s="36" t="s">
        <v>3</v>
      </c>
      <c r="H80" s="36" t="s">
        <v>482</v>
      </c>
      <c r="I80" s="36" t="s">
        <v>63</v>
      </c>
      <c r="J80" s="67">
        <v>33</v>
      </c>
    </row>
    <row r="81" spans="1:10" ht="14.4" x14ac:dyDescent="0.3">
      <c r="A81" s="115" t="s">
        <v>522</v>
      </c>
      <c r="B81" s="92" t="s">
        <v>390</v>
      </c>
      <c r="C81" s="36" t="s">
        <v>405</v>
      </c>
      <c r="D81" s="38" t="s">
        <v>426</v>
      </c>
      <c r="E81" s="92" t="s">
        <v>449</v>
      </c>
      <c r="G81" s="36" t="s">
        <v>3</v>
      </c>
      <c r="H81" s="36" t="s">
        <v>487</v>
      </c>
      <c r="I81" s="36" t="s">
        <v>62</v>
      </c>
      <c r="J81" s="67">
        <v>36</v>
      </c>
    </row>
    <row r="82" spans="1:10" ht="14.4" x14ac:dyDescent="0.3">
      <c r="A82" s="115" t="s">
        <v>522</v>
      </c>
      <c r="B82" s="92" t="s">
        <v>390</v>
      </c>
      <c r="C82" s="36" t="s">
        <v>398</v>
      </c>
      <c r="D82" s="38" t="s">
        <v>419</v>
      </c>
      <c r="E82" s="92" t="s">
        <v>458</v>
      </c>
      <c r="G82" s="36" t="s">
        <v>3</v>
      </c>
      <c r="H82" s="36" t="s">
        <v>478</v>
      </c>
      <c r="I82" s="36" t="s">
        <v>87</v>
      </c>
      <c r="J82" s="67">
        <v>35</v>
      </c>
    </row>
    <row r="83" spans="1:10" ht="14.4" x14ac:dyDescent="0.3">
      <c r="A83" s="115" t="s">
        <v>522</v>
      </c>
      <c r="B83" s="92" t="s">
        <v>389</v>
      </c>
      <c r="C83" s="36" t="s">
        <v>402</v>
      </c>
      <c r="D83" s="38" t="s">
        <v>423</v>
      </c>
      <c r="E83" s="92" t="s">
        <v>449</v>
      </c>
      <c r="G83" s="36" t="s">
        <v>3</v>
      </c>
      <c r="H83" s="36" t="s">
        <v>477</v>
      </c>
      <c r="I83" s="36" t="s">
        <v>62</v>
      </c>
      <c r="J83" s="67">
        <v>50</v>
      </c>
    </row>
    <row r="84" spans="1:10" ht="14.4" x14ac:dyDescent="0.3">
      <c r="A84" s="115" t="s">
        <v>522</v>
      </c>
      <c r="B84" s="92" t="s">
        <v>389</v>
      </c>
      <c r="C84" s="36" t="s">
        <v>402</v>
      </c>
      <c r="D84" s="38" t="s">
        <v>423</v>
      </c>
      <c r="E84" s="92" t="s">
        <v>459</v>
      </c>
      <c r="G84" s="36" t="s">
        <v>3</v>
      </c>
      <c r="H84" s="36" t="s">
        <v>483</v>
      </c>
      <c r="I84" s="36" t="s">
        <v>63</v>
      </c>
      <c r="J84" s="67">
        <v>53</v>
      </c>
    </row>
    <row r="85" spans="1:10" ht="14.4" x14ac:dyDescent="0.25">
      <c r="A85" s="116" t="s">
        <v>522</v>
      </c>
      <c r="B85" s="93" t="s">
        <v>390</v>
      </c>
      <c r="C85" s="36" t="s">
        <v>416</v>
      </c>
      <c r="D85" s="38" t="s">
        <v>438</v>
      </c>
      <c r="E85" s="94" t="s">
        <v>468</v>
      </c>
      <c r="G85" s="36" t="s">
        <v>3</v>
      </c>
      <c r="H85" s="36" t="s">
        <v>481</v>
      </c>
      <c r="I85" s="36" t="s">
        <v>63</v>
      </c>
      <c r="J85" s="67">
        <v>33</v>
      </c>
    </row>
    <row r="86" spans="1:10" ht="14.4" x14ac:dyDescent="0.3">
      <c r="A86" s="115" t="s">
        <v>522</v>
      </c>
      <c r="B86" s="92" t="s">
        <v>390</v>
      </c>
      <c r="C86" s="36" t="s">
        <v>403</v>
      </c>
      <c r="D86" s="38" t="s">
        <v>424</v>
      </c>
      <c r="E86" s="92" t="s">
        <v>445</v>
      </c>
      <c r="G86" s="36" t="s">
        <v>3</v>
      </c>
      <c r="H86" s="36" t="s">
        <v>475</v>
      </c>
      <c r="I86" s="36" t="s">
        <v>180</v>
      </c>
      <c r="J86" s="67">
        <v>40</v>
      </c>
    </row>
    <row r="87" spans="1:10" ht="14.4" x14ac:dyDescent="0.3">
      <c r="A87" s="115" t="s">
        <v>522</v>
      </c>
      <c r="B87" s="92" t="s">
        <v>390</v>
      </c>
      <c r="C87" s="36" t="s">
        <v>416</v>
      </c>
      <c r="D87" s="38" t="s">
        <v>438</v>
      </c>
      <c r="E87" s="92" t="s">
        <v>453</v>
      </c>
      <c r="G87" s="36" t="s">
        <v>3</v>
      </c>
      <c r="H87" s="36" t="s">
        <v>476</v>
      </c>
      <c r="I87" s="36" t="s">
        <v>62</v>
      </c>
      <c r="J87" s="67">
        <v>43</v>
      </c>
    </row>
    <row r="88" spans="1:10" ht="14.4" x14ac:dyDescent="0.3">
      <c r="A88" s="115" t="s">
        <v>522</v>
      </c>
      <c r="B88" s="92" t="s">
        <v>389</v>
      </c>
      <c r="C88" s="36" t="s">
        <v>414</v>
      </c>
      <c r="D88" s="38" t="s">
        <v>436</v>
      </c>
      <c r="E88" s="92" t="s">
        <v>452</v>
      </c>
      <c r="G88" s="36" t="s">
        <v>3</v>
      </c>
      <c r="H88" s="36" t="s">
        <v>482</v>
      </c>
      <c r="I88" s="36" t="s">
        <v>63</v>
      </c>
      <c r="J88" s="67">
        <v>35</v>
      </c>
    </row>
    <row r="89" spans="1:10" ht="14.4" x14ac:dyDescent="0.25">
      <c r="A89" s="116" t="s">
        <v>522</v>
      </c>
      <c r="B89" s="93" t="s">
        <v>389</v>
      </c>
      <c r="C89" s="36" t="s">
        <v>411</v>
      </c>
      <c r="D89" s="38" t="s">
        <v>432</v>
      </c>
      <c r="E89" s="94" t="s">
        <v>470</v>
      </c>
      <c r="G89" s="36" t="s">
        <v>3</v>
      </c>
      <c r="H89" s="36" t="s">
        <v>484</v>
      </c>
      <c r="I89" s="36" t="s">
        <v>62</v>
      </c>
      <c r="J89" s="67">
        <v>34</v>
      </c>
    </row>
    <row r="90" spans="1:10" ht="14.4" x14ac:dyDescent="0.3">
      <c r="A90" s="115" t="s">
        <v>522</v>
      </c>
      <c r="B90" s="92" t="s">
        <v>392</v>
      </c>
      <c r="C90" s="36" t="s">
        <v>331</v>
      </c>
      <c r="D90" s="38" t="s">
        <v>355</v>
      </c>
      <c r="E90" s="92" t="s">
        <v>460</v>
      </c>
      <c r="G90" s="36" t="s">
        <v>3</v>
      </c>
      <c r="H90" s="36" t="s">
        <v>479</v>
      </c>
      <c r="I90" s="36" t="s">
        <v>180</v>
      </c>
      <c r="J90" s="67">
        <v>37</v>
      </c>
    </row>
    <row r="91" spans="1:10" ht="14.4" x14ac:dyDescent="0.3">
      <c r="A91" s="115" t="s">
        <v>522</v>
      </c>
      <c r="B91" s="92" t="s">
        <v>392</v>
      </c>
      <c r="C91" s="36" t="s">
        <v>405</v>
      </c>
      <c r="D91" s="38" t="s">
        <v>426</v>
      </c>
      <c r="E91" s="92" t="s">
        <v>449</v>
      </c>
      <c r="G91" s="36" t="s">
        <v>3</v>
      </c>
      <c r="H91" s="36" t="s">
        <v>482</v>
      </c>
      <c r="I91" s="36" t="s">
        <v>63</v>
      </c>
      <c r="J91" s="67">
        <v>34</v>
      </c>
    </row>
    <row r="92" spans="1:10" ht="14.4" x14ac:dyDescent="0.3">
      <c r="A92" s="115" t="s">
        <v>522</v>
      </c>
      <c r="B92" s="92" t="s">
        <v>392</v>
      </c>
      <c r="C92" s="36" t="s">
        <v>323</v>
      </c>
      <c r="D92" s="38" t="s">
        <v>346</v>
      </c>
      <c r="E92" s="92" t="s">
        <v>461</v>
      </c>
      <c r="G92" s="36" t="s">
        <v>3</v>
      </c>
      <c r="H92" s="36" t="s">
        <v>484</v>
      </c>
      <c r="I92" s="36" t="s">
        <v>62</v>
      </c>
      <c r="J92" s="67">
        <v>1</v>
      </c>
    </row>
    <row r="93" spans="1:10" ht="14.4" x14ac:dyDescent="0.3">
      <c r="A93" s="115" t="s">
        <v>522</v>
      </c>
      <c r="B93" s="92" t="s">
        <v>392</v>
      </c>
      <c r="C93" s="36" t="s">
        <v>411</v>
      </c>
      <c r="D93" s="38" t="s">
        <v>432</v>
      </c>
      <c r="E93" s="92" t="s">
        <v>462</v>
      </c>
      <c r="G93" s="36" t="s">
        <v>3</v>
      </c>
      <c r="H93" s="36" t="s">
        <v>478</v>
      </c>
      <c r="I93" s="36" t="s">
        <v>87</v>
      </c>
      <c r="J93" s="67">
        <v>36</v>
      </c>
    </row>
    <row r="94" spans="1:10" ht="14.4" x14ac:dyDescent="0.3">
      <c r="A94" s="115" t="s">
        <v>522</v>
      </c>
      <c r="B94" s="92" t="s">
        <v>392</v>
      </c>
      <c r="C94" s="36" t="s">
        <v>316</v>
      </c>
      <c r="D94" s="38" t="s">
        <v>339</v>
      </c>
      <c r="E94" s="92" t="s">
        <v>463</v>
      </c>
      <c r="G94" s="36" t="s">
        <v>3</v>
      </c>
      <c r="H94" s="36" t="s">
        <v>476</v>
      </c>
      <c r="I94" s="36" t="s">
        <v>62</v>
      </c>
      <c r="J94" s="67">
        <v>41</v>
      </c>
    </row>
    <row r="95" spans="1:10" ht="14.4" x14ac:dyDescent="0.3">
      <c r="A95" s="115" t="s">
        <v>522</v>
      </c>
      <c r="B95" s="92" t="s">
        <v>392</v>
      </c>
      <c r="C95" s="36" t="s">
        <v>413</v>
      </c>
      <c r="D95" s="38" t="s">
        <v>435</v>
      </c>
      <c r="E95" s="92" t="s">
        <v>457</v>
      </c>
      <c r="G95" s="36" t="s">
        <v>3</v>
      </c>
      <c r="H95" s="36" t="s">
        <v>481</v>
      </c>
      <c r="I95" s="36" t="s">
        <v>62</v>
      </c>
      <c r="J95" s="67">
        <v>80</v>
      </c>
    </row>
    <row r="96" spans="1:10" ht="14.4" x14ac:dyDescent="0.3">
      <c r="A96" s="115" t="s">
        <v>522</v>
      </c>
      <c r="B96" s="92" t="s">
        <v>394</v>
      </c>
      <c r="C96" s="36" t="s">
        <v>315</v>
      </c>
      <c r="D96" s="38" t="s">
        <v>433</v>
      </c>
      <c r="E96" s="92" t="s">
        <v>464</v>
      </c>
      <c r="G96" s="36" t="s">
        <v>3</v>
      </c>
      <c r="H96" s="36" t="s">
        <v>479</v>
      </c>
      <c r="I96" s="36" t="s">
        <v>488</v>
      </c>
      <c r="J96" s="67">
        <v>17</v>
      </c>
    </row>
    <row r="97" spans="1:10" ht="14.4" x14ac:dyDescent="0.3">
      <c r="A97" s="115" t="s">
        <v>522</v>
      </c>
      <c r="B97" s="92" t="s">
        <v>393</v>
      </c>
      <c r="C97" s="36" t="s">
        <v>316</v>
      </c>
      <c r="D97" s="38" t="s">
        <v>339</v>
      </c>
      <c r="E97" s="92" t="s">
        <v>463</v>
      </c>
      <c r="G97" s="36" t="s">
        <v>3</v>
      </c>
      <c r="H97" s="36" t="s">
        <v>476</v>
      </c>
      <c r="I97" s="36" t="s">
        <v>63</v>
      </c>
      <c r="J97" s="67">
        <v>33</v>
      </c>
    </row>
    <row r="98" spans="1:10" ht="14.4" x14ac:dyDescent="0.3">
      <c r="A98" s="115" t="s">
        <v>522</v>
      </c>
      <c r="B98" s="92" t="s">
        <v>393</v>
      </c>
      <c r="C98" s="36" t="s">
        <v>398</v>
      </c>
      <c r="D98" s="38" t="s">
        <v>419</v>
      </c>
      <c r="E98" s="92" t="s">
        <v>456</v>
      </c>
      <c r="G98" s="36" t="s">
        <v>3</v>
      </c>
      <c r="H98" s="36" t="s">
        <v>475</v>
      </c>
      <c r="I98" s="36" t="s">
        <v>180</v>
      </c>
      <c r="J98" s="67">
        <v>58</v>
      </c>
    </row>
    <row r="99" spans="1:10" ht="14.4" x14ac:dyDescent="0.3">
      <c r="A99" s="115" t="s">
        <v>523</v>
      </c>
      <c r="B99" s="92" t="s">
        <v>390</v>
      </c>
      <c r="C99" s="36" t="s">
        <v>407</v>
      </c>
      <c r="D99" s="38" t="s">
        <v>428</v>
      </c>
      <c r="E99" s="92" t="s">
        <v>444</v>
      </c>
      <c r="G99" s="36" t="s">
        <v>3</v>
      </c>
      <c r="H99" s="36" t="s">
        <v>475</v>
      </c>
      <c r="I99" s="36" t="s">
        <v>180</v>
      </c>
      <c r="J99" s="67">
        <v>33</v>
      </c>
    </row>
    <row r="100" spans="1:10" ht="14.4" x14ac:dyDescent="0.25">
      <c r="A100" s="116" t="s">
        <v>523</v>
      </c>
      <c r="B100" s="93" t="s">
        <v>389</v>
      </c>
      <c r="C100" s="36" t="s">
        <v>416</v>
      </c>
      <c r="D100" s="38" t="s">
        <v>438</v>
      </c>
      <c r="E100" s="94" t="s">
        <v>468</v>
      </c>
      <c r="G100" s="36" t="s">
        <v>3</v>
      </c>
      <c r="H100" s="36" t="s">
        <v>479</v>
      </c>
      <c r="I100" s="36" t="s">
        <v>180</v>
      </c>
      <c r="J100" s="67">
        <v>38</v>
      </c>
    </row>
    <row r="101" spans="1:10" ht="14.4" x14ac:dyDescent="0.3">
      <c r="A101" s="115" t="s">
        <v>523</v>
      </c>
      <c r="B101" s="92" t="s">
        <v>390</v>
      </c>
      <c r="C101" s="36" t="s">
        <v>407</v>
      </c>
      <c r="D101" s="38" t="s">
        <v>428</v>
      </c>
      <c r="E101" s="92" t="s">
        <v>465</v>
      </c>
      <c r="G101" s="36" t="s">
        <v>3</v>
      </c>
      <c r="H101" s="36" t="s">
        <v>481</v>
      </c>
      <c r="I101" s="36" t="s">
        <v>62</v>
      </c>
      <c r="J101" s="67">
        <v>45</v>
      </c>
    </row>
    <row r="102" spans="1:10" ht="14.4" x14ac:dyDescent="0.25">
      <c r="A102" s="116" t="s">
        <v>523</v>
      </c>
      <c r="B102" s="93" t="s">
        <v>390</v>
      </c>
      <c r="C102" s="36" t="s">
        <v>397</v>
      </c>
      <c r="D102" s="38" t="s">
        <v>418</v>
      </c>
      <c r="E102" s="94" t="s">
        <v>468</v>
      </c>
      <c r="G102" s="36" t="s">
        <v>3</v>
      </c>
      <c r="H102" s="36" t="s">
        <v>479</v>
      </c>
      <c r="I102" s="36" t="s">
        <v>180</v>
      </c>
      <c r="J102" s="67">
        <v>60</v>
      </c>
    </row>
    <row r="103" spans="1:10" ht="14.4" x14ac:dyDescent="0.3">
      <c r="A103" s="115" t="s">
        <v>523</v>
      </c>
      <c r="B103" s="92" t="s">
        <v>389</v>
      </c>
      <c r="C103" s="36" t="s">
        <v>397</v>
      </c>
      <c r="D103" s="38" t="s">
        <v>418</v>
      </c>
      <c r="E103" s="92" t="s">
        <v>465</v>
      </c>
      <c r="G103" s="36" t="s">
        <v>3</v>
      </c>
      <c r="H103" s="36" t="s">
        <v>481</v>
      </c>
      <c r="I103" s="36" t="s">
        <v>62</v>
      </c>
      <c r="J103" s="67">
        <v>35</v>
      </c>
    </row>
    <row r="104" spans="1:10" ht="14.4" x14ac:dyDescent="0.3">
      <c r="A104" s="115" t="s">
        <v>523</v>
      </c>
      <c r="B104" s="92" t="s">
        <v>392</v>
      </c>
      <c r="C104" s="36" t="s">
        <v>413</v>
      </c>
      <c r="D104" s="38" t="s">
        <v>435</v>
      </c>
      <c r="E104" s="92" t="s">
        <v>469</v>
      </c>
      <c r="G104" s="36" t="s">
        <v>3</v>
      </c>
      <c r="H104" s="36" t="s">
        <v>485</v>
      </c>
      <c r="I104" s="36" t="s">
        <v>180</v>
      </c>
      <c r="J104" s="67">
        <v>95</v>
      </c>
    </row>
    <row r="105" spans="1:10" ht="14.4" x14ac:dyDescent="0.3">
      <c r="A105" s="115" t="s">
        <v>523</v>
      </c>
      <c r="B105" s="92" t="s">
        <v>394</v>
      </c>
      <c r="C105" s="36" t="s">
        <v>413</v>
      </c>
      <c r="D105" s="38" t="s">
        <v>435</v>
      </c>
      <c r="E105" s="92" t="s">
        <v>469</v>
      </c>
      <c r="G105" s="36" t="s">
        <v>3</v>
      </c>
      <c r="H105" s="36" t="s">
        <v>479</v>
      </c>
      <c r="I105" s="36" t="s">
        <v>488</v>
      </c>
      <c r="J105" s="67">
        <v>18</v>
      </c>
    </row>
    <row r="106" spans="1:10" ht="14.4" x14ac:dyDescent="0.3">
      <c r="A106" s="115" t="s">
        <v>524</v>
      </c>
      <c r="B106" s="92" t="s">
        <v>396</v>
      </c>
      <c r="C106" s="36" t="s">
        <v>400</v>
      </c>
      <c r="D106" s="38" t="s">
        <v>421</v>
      </c>
      <c r="E106" s="92" t="s">
        <v>442</v>
      </c>
      <c r="G106" s="36" t="s">
        <v>3</v>
      </c>
      <c r="H106" s="36" t="s">
        <v>479</v>
      </c>
      <c r="I106" s="36" t="s">
        <v>488</v>
      </c>
      <c r="J106" s="67">
        <v>18</v>
      </c>
    </row>
    <row r="107" spans="1:10" ht="14.4" x14ac:dyDescent="0.3">
      <c r="A107" s="115" t="s">
        <v>524</v>
      </c>
      <c r="B107" s="92" t="s">
        <v>389</v>
      </c>
      <c r="C107" s="36" t="s">
        <v>317</v>
      </c>
      <c r="D107" s="38" t="s">
        <v>417</v>
      </c>
      <c r="E107" s="92" t="s">
        <v>466</v>
      </c>
      <c r="G107" s="36" t="s">
        <v>3</v>
      </c>
      <c r="H107" s="36" t="s">
        <v>481</v>
      </c>
      <c r="I107" s="36" t="s">
        <v>62</v>
      </c>
      <c r="J107" s="67">
        <v>43</v>
      </c>
    </row>
    <row r="108" spans="1:10" ht="14.4" x14ac:dyDescent="0.25">
      <c r="A108" s="116" t="s">
        <v>524</v>
      </c>
      <c r="B108" s="93" t="s">
        <v>390</v>
      </c>
      <c r="C108" s="36" t="s">
        <v>404</v>
      </c>
      <c r="D108" s="38" t="s">
        <v>425</v>
      </c>
      <c r="E108" s="94" t="s">
        <v>470</v>
      </c>
      <c r="G108" s="36" t="s">
        <v>3</v>
      </c>
      <c r="H108" s="36" t="s">
        <v>484</v>
      </c>
      <c r="I108" s="36" t="s">
        <v>63</v>
      </c>
      <c r="J108" s="67">
        <v>35</v>
      </c>
    </row>
    <row r="109" spans="1:10" ht="14.4" x14ac:dyDescent="0.3">
      <c r="A109" s="115" t="s">
        <v>524</v>
      </c>
      <c r="B109" s="92" t="s">
        <v>390</v>
      </c>
      <c r="C109" s="36" t="s">
        <v>331</v>
      </c>
      <c r="D109" s="38" t="s">
        <v>355</v>
      </c>
      <c r="E109" s="92" t="s">
        <v>467</v>
      </c>
      <c r="G109" s="36" t="s">
        <v>3</v>
      </c>
      <c r="H109" s="36" t="s">
        <v>481</v>
      </c>
      <c r="I109" s="36" t="s">
        <v>63</v>
      </c>
      <c r="J109" s="67">
        <v>33</v>
      </c>
    </row>
    <row r="110" spans="1:10" ht="14.4" x14ac:dyDescent="0.3">
      <c r="A110" s="115" t="s">
        <v>524</v>
      </c>
      <c r="B110" s="92" t="s">
        <v>390</v>
      </c>
      <c r="C110" s="36" t="s">
        <v>410</v>
      </c>
      <c r="D110" s="38" t="s">
        <v>431</v>
      </c>
      <c r="E110" s="92" t="s">
        <v>452</v>
      </c>
      <c r="G110" s="36" t="s">
        <v>3</v>
      </c>
      <c r="H110" s="36" t="s">
        <v>479</v>
      </c>
      <c r="I110" s="36" t="s">
        <v>180</v>
      </c>
      <c r="J110" s="67">
        <v>59</v>
      </c>
    </row>
    <row r="111" spans="1:10" ht="14.4" x14ac:dyDescent="0.3">
      <c r="A111" s="115" t="s">
        <v>524</v>
      </c>
      <c r="B111" s="92" t="s">
        <v>389</v>
      </c>
      <c r="C111" s="36" t="s">
        <v>414</v>
      </c>
      <c r="D111" s="38" t="s">
        <v>436</v>
      </c>
      <c r="E111" s="92" t="s">
        <v>464</v>
      </c>
      <c r="G111" s="36" t="s">
        <v>3</v>
      </c>
      <c r="H111" s="36" t="s">
        <v>480</v>
      </c>
      <c r="I111" s="36" t="s">
        <v>87</v>
      </c>
      <c r="J111" s="67">
        <v>35</v>
      </c>
    </row>
    <row r="112" spans="1:10" ht="14.4" x14ac:dyDescent="0.3">
      <c r="A112" s="115" t="s">
        <v>524</v>
      </c>
      <c r="B112" s="92" t="s">
        <v>389</v>
      </c>
      <c r="C112" s="36" t="s">
        <v>400</v>
      </c>
      <c r="D112" s="38" t="s">
        <v>421</v>
      </c>
      <c r="E112" s="92" t="s">
        <v>445</v>
      </c>
      <c r="G112" s="36" t="s">
        <v>3</v>
      </c>
      <c r="H112" s="36" t="s">
        <v>476</v>
      </c>
      <c r="I112" s="36" t="s">
        <v>63</v>
      </c>
      <c r="J112" s="67">
        <v>43</v>
      </c>
    </row>
    <row r="113" spans="1:12" ht="14.4" x14ac:dyDescent="0.3">
      <c r="A113" s="115" t="s">
        <v>524</v>
      </c>
      <c r="B113" s="92" t="s">
        <v>390</v>
      </c>
      <c r="C113" s="36" t="s">
        <v>400</v>
      </c>
      <c r="D113" s="38" t="s">
        <v>421</v>
      </c>
      <c r="E113" s="92" t="s">
        <v>445</v>
      </c>
      <c r="G113" s="36" t="s">
        <v>3</v>
      </c>
      <c r="H113" s="36" t="s">
        <v>483</v>
      </c>
      <c r="I113" s="36" t="s">
        <v>62</v>
      </c>
      <c r="J113" s="67">
        <v>40</v>
      </c>
    </row>
    <row r="114" spans="1:12" ht="14.4" x14ac:dyDescent="0.3">
      <c r="A114" s="115" t="s">
        <v>524</v>
      </c>
      <c r="B114" s="92" t="s">
        <v>390</v>
      </c>
      <c r="C114" s="36" t="s">
        <v>407</v>
      </c>
      <c r="D114" s="38" t="s">
        <v>428</v>
      </c>
      <c r="E114" s="92" t="s">
        <v>446</v>
      </c>
      <c r="G114" s="36" t="s">
        <v>3</v>
      </c>
      <c r="H114" s="36" t="s">
        <v>487</v>
      </c>
      <c r="I114" s="36" t="s">
        <v>63</v>
      </c>
      <c r="J114" s="67">
        <v>43</v>
      </c>
    </row>
    <row r="115" spans="1:12" ht="14.4" x14ac:dyDescent="0.3">
      <c r="A115" s="115" t="s">
        <v>524</v>
      </c>
      <c r="B115" s="92" t="s">
        <v>390</v>
      </c>
      <c r="C115" s="36" t="s">
        <v>408</v>
      </c>
      <c r="D115" s="38" t="s">
        <v>429</v>
      </c>
      <c r="E115" s="92" t="s">
        <v>451</v>
      </c>
      <c r="G115" s="36" t="s">
        <v>3</v>
      </c>
      <c r="H115" s="36" t="s">
        <v>475</v>
      </c>
      <c r="I115" s="36" t="s">
        <v>180</v>
      </c>
      <c r="J115" s="67">
        <v>40</v>
      </c>
    </row>
    <row r="116" spans="1:12" ht="14.4" x14ac:dyDescent="0.3">
      <c r="A116" s="115" t="s">
        <v>524</v>
      </c>
      <c r="B116" s="92" t="s">
        <v>390</v>
      </c>
      <c r="C116" s="36" t="s">
        <v>331</v>
      </c>
      <c r="D116" s="38" t="s">
        <v>355</v>
      </c>
      <c r="E116" s="92" t="s">
        <v>467</v>
      </c>
      <c r="G116" s="36" t="s">
        <v>3</v>
      </c>
      <c r="H116" s="36" t="s">
        <v>481</v>
      </c>
      <c r="I116" s="36" t="s">
        <v>62</v>
      </c>
      <c r="J116" s="67">
        <v>40</v>
      </c>
    </row>
    <row r="117" spans="1:12" ht="14.4" x14ac:dyDescent="0.3">
      <c r="A117" s="115" t="s">
        <v>524</v>
      </c>
      <c r="B117" s="92" t="s">
        <v>389</v>
      </c>
      <c r="C117" s="36" t="s">
        <v>317</v>
      </c>
      <c r="D117" s="38" t="s">
        <v>417</v>
      </c>
      <c r="E117" s="92" t="s">
        <v>466</v>
      </c>
      <c r="G117" s="36" t="s">
        <v>3</v>
      </c>
      <c r="H117" s="36" t="s">
        <v>481</v>
      </c>
      <c r="I117" s="36" t="s">
        <v>63</v>
      </c>
      <c r="J117" s="67">
        <v>33</v>
      </c>
    </row>
    <row r="118" spans="1:12" s="118" customFormat="1" ht="14.4" x14ac:dyDescent="0.3">
      <c r="A118" s="123" t="s">
        <v>524</v>
      </c>
      <c r="B118" s="124" t="s">
        <v>389</v>
      </c>
      <c r="C118" s="117" t="s">
        <v>315</v>
      </c>
      <c r="D118" s="118" t="s">
        <v>433</v>
      </c>
      <c r="E118" s="124" t="s">
        <v>453</v>
      </c>
      <c r="F118" s="117"/>
      <c r="G118" s="117" t="s">
        <v>3</v>
      </c>
      <c r="H118" s="117" t="s">
        <v>479</v>
      </c>
      <c r="I118" s="117" t="s">
        <v>180</v>
      </c>
      <c r="J118" s="125">
        <v>38</v>
      </c>
      <c r="K118" s="117"/>
      <c r="L118" s="117"/>
    </row>
    <row r="119" spans="1:12" ht="14.4" x14ac:dyDescent="0.3">
      <c r="A119" s="115" t="s">
        <v>524</v>
      </c>
      <c r="B119" s="92" t="s">
        <v>389</v>
      </c>
      <c r="C119" s="36" t="s">
        <v>405</v>
      </c>
      <c r="D119" s="38" t="s">
        <v>426</v>
      </c>
      <c r="E119" s="92" t="s">
        <v>458</v>
      </c>
      <c r="G119" s="36" t="s">
        <v>3</v>
      </c>
      <c r="H119" s="36" t="s">
        <v>475</v>
      </c>
      <c r="I119" s="36" t="s">
        <v>180</v>
      </c>
      <c r="J119" s="67">
        <v>58</v>
      </c>
    </row>
    <row r="120" spans="1:12" ht="14.4" x14ac:dyDescent="0.25">
      <c r="A120" s="116" t="s">
        <v>524</v>
      </c>
      <c r="B120" s="93" t="s">
        <v>392</v>
      </c>
      <c r="C120" s="36" t="s">
        <v>316</v>
      </c>
      <c r="D120" s="38" t="s">
        <v>339</v>
      </c>
      <c r="E120" s="94" t="s">
        <v>473</v>
      </c>
      <c r="G120" s="36" t="s">
        <v>3</v>
      </c>
      <c r="H120" s="36" t="s">
        <v>485</v>
      </c>
      <c r="I120" s="36" t="s">
        <v>180</v>
      </c>
      <c r="J120" s="67">
        <v>38</v>
      </c>
    </row>
    <row r="121" spans="1:12" ht="14.4" x14ac:dyDescent="0.3">
      <c r="A121" s="115" t="s">
        <v>524</v>
      </c>
      <c r="B121" s="92" t="s">
        <v>392</v>
      </c>
      <c r="C121" s="36" t="s">
        <v>411</v>
      </c>
      <c r="D121" s="38" t="s">
        <v>432</v>
      </c>
      <c r="E121" s="92" t="s">
        <v>469</v>
      </c>
      <c r="G121" s="36" t="s">
        <v>3</v>
      </c>
      <c r="H121" s="36" t="s">
        <v>475</v>
      </c>
      <c r="I121" s="36" t="s">
        <v>180</v>
      </c>
      <c r="J121" s="67">
        <v>58</v>
      </c>
    </row>
    <row r="122" spans="1:12" ht="14.4" x14ac:dyDescent="0.3">
      <c r="A122" s="115" t="s">
        <v>524</v>
      </c>
      <c r="B122" s="92" t="s">
        <v>392</v>
      </c>
      <c r="C122" s="36" t="s">
        <v>406</v>
      </c>
      <c r="D122" s="38" t="s">
        <v>427</v>
      </c>
      <c r="E122" s="92" t="s">
        <v>448</v>
      </c>
      <c r="G122" s="36" t="s">
        <v>3</v>
      </c>
      <c r="H122" s="36" t="s">
        <v>479</v>
      </c>
      <c r="I122" s="36" t="s">
        <v>180</v>
      </c>
      <c r="J122" s="67">
        <v>10</v>
      </c>
    </row>
    <row r="123" spans="1:12" ht="14.4" x14ac:dyDescent="0.25">
      <c r="A123" s="116" t="s">
        <v>524</v>
      </c>
      <c r="B123" s="93" t="s">
        <v>392</v>
      </c>
      <c r="C123" s="36" t="s">
        <v>404</v>
      </c>
      <c r="D123" s="38" t="s">
        <v>425</v>
      </c>
      <c r="E123" s="94" t="s">
        <v>470</v>
      </c>
      <c r="G123" s="36" t="s">
        <v>3</v>
      </c>
      <c r="H123" s="36" t="s">
        <v>482</v>
      </c>
      <c r="I123" s="36" t="s">
        <v>87</v>
      </c>
      <c r="J123" s="67">
        <v>35</v>
      </c>
    </row>
    <row r="124" spans="1:12" ht="14.4" x14ac:dyDescent="0.3">
      <c r="A124" s="115" t="s">
        <v>524</v>
      </c>
      <c r="B124" s="92" t="s">
        <v>392</v>
      </c>
      <c r="C124" s="36" t="s">
        <v>412</v>
      </c>
      <c r="D124" s="38" t="s">
        <v>434</v>
      </c>
      <c r="E124" s="92" t="s">
        <v>457</v>
      </c>
      <c r="G124" s="36" t="s">
        <v>3</v>
      </c>
      <c r="H124" s="36" t="s">
        <v>481</v>
      </c>
      <c r="I124" s="36" t="s">
        <v>62</v>
      </c>
      <c r="J124" s="67">
        <v>50</v>
      </c>
    </row>
    <row r="125" spans="1:12" ht="14.4" x14ac:dyDescent="0.3">
      <c r="A125" s="115" t="s">
        <v>524</v>
      </c>
      <c r="B125" s="92" t="s">
        <v>392</v>
      </c>
      <c r="C125" s="36" t="s">
        <v>408</v>
      </c>
      <c r="D125" s="38" t="s">
        <v>429</v>
      </c>
      <c r="E125" s="92" t="s">
        <v>444</v>
      </c>
      <c r="G125" s="36" t="s">
        <v>3</v>
      </c>
      <c r="H125" s="36" t="s">
        <v>483</v>
      </c>
      <c r="I125" s="36" t="s">
        <v>63</v>
      </c>
      <c r="J125" s="67">
        <v>33</v>
      </c>
    </row>
    <row r="127" spans="1:12" s="48" customFormat="1" ht="33" customHeight="1" x14ac:dyDescent="0.3">
      <c r="A127" s="91"/>
      <c r="B127" s="173" t="s">
        <v>300</v>
      </c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</row>
    <row r="128" spans="1:12" x14ac:dyDescent="0.3">
      <c r="A128" s="49" t="s">
        <v>9</v>
      </c>
      <c r="B128" s="49" t="s">
        <v>8</v>
      </c>
      <c r="C128" s="49" t="s">
        <v>135</v>
      </c>
      <c r="D128" s="49" t="s">
        <v>7</v>
      </c>
      <c r="E128" s="49" t="s">
        <v>6</v>
      </c>
      <c r="F128" s="49" t="s">
        <v>5</v>
      </c>
      <c r="G128" s="49" t="s">
        <v>4</v>
      </c>
      <c r="H128" s="49" t="s">
        <v>14</v>
      </c>
      <c r="I128" s="49" t="s">
        <v>296</v>
      </c>
      <c r="J128" s="54" t="s">
        <v>20</v>
      </c>
      <c r="K128" s="49" t="s">
        <v>286</v>
      </c>
      <c r="L128" s="49" t="s">
        <v>17</v>
      </c>
    </row>
    <row r="129" spans="1:12" x14ac:dyDescent="0.3">
      <c r="A129" s="95" t="s">
        <v>520</v>
      </c>
      <c r="B129" s="95" t="s">
        <v>390</v>
      </c>
      <c r="C129" s="111" t="s">
        <v>489</v>
      </c>
      <c r="D129" s="96" t="s">
        <v>503</v>
      </c>
      <c r="E129" s="111" t="s">
        <v>525</v>
      </c>
      <c r="G129" s="36" t="s">
        <v>518</v>
      </c>
      <c r="H129" s="111" t="s">
        <v>62</v>
      </c>
      <c r="I129" s="111" t="s">
        <v>62</v>
      </c>
      <c r="J129" s="112">
        <v>57</v>
      </c>
    </row>
    <row r="130" spans="1:12" s="118" customFormat="1" x14ac:dyDescent="0.3">
      <c r="A130" s="119" t="s">
        <v>520</v>
      </c>
      <c r="B130" s="119" t="s">
        <v>389</v>
      </c>
      <c r="C130" s="120" t="s">
        <v>399</v>
      </c>
      <c r="D130" s="121" t="s">
        <v>420</v>
      </c>
      <c r="E130" s="126" t="s">
        <v>526</v>
      </c>
      <c r="F130" s="117"/>
      <c r="G130" s="117" t="s">
        <v>518</v>
      </c>
      <c r="H130" s="120" t="s">
        <v>62</v>
      </c>
      <c r="I130" s="120" t="s">
        <v>62</v>
      </c>
      <c r="J130" s="122">
        <v>26</v>
      </c>
      <c r="K130" s="117"/>
      <c r="L130" s="117"/>
    </row>
    <row r="131" spans="1:12" s="118" customFormat="1" x14ac:dyDescent="0.3">
      <c r="A131" s="119" t="s">
        <v>521</v>
      </c>
      <c r="B131" s="119" t="s">
        <v>392</v>
      </c>
      <c r="C131" s="120" t="s">
        <v>317</v>
      </c>
      <c r="D131" s="121" t="s">
        <v>417</v>
      </c>
      <c r="E131" s="120" t="s">
        <v>527</v>
      </c>
      <c r="F131" s="117"/>
      <c r="G131" s="117" t="s">
        <v>518</v>
      </c>
      <c r="H131" s="120" t="s">
        <v>62</v>
      </c>
      <c r="I131" s="120" t="s">
        <v>62</v>
      </c>
      <c r="J131" s="122">
        <v>49</v>
      </c>
      <c r="K131" s="117"/>
      <c r="L131" s="117"/>
    </row>
    <row r="132" spans="1:12" x14ac:dyDescent="0.3">
      <c r="A132" s="95" t="s">
        <v>521</v>
      </c>
      <c r="B132" s="95" t="s">
        <v>392</v>
      </c>
      <c r="C132" s="111" t="s">
        <v>490</v>
      </c>
      <c r="D132" s="96" t="s">
        <v>504</v>
      </c>
      <c r="E132" s="111" t="s">
        <v>528</v>
      </c>
      <c r="G132" s="36" t="s">
        <v>518</v>
      </c>
      <c r="H132" s="111" t="s">
        <v>62</v>
      </c>
      <c r="I132" s="111" t="s">
        <v>62</v>
      </c>
      <c r="J132" s="112">
        <v>53</v>
      </c>
    </row>
    <row r="133" spans="1:12" x14ac:dyDescent="0.3">
      <c r="A133" s="95" t="s">
        <v>521</v>
      </c>
      <c r="B133" s="95" t="s">
        <v>390</v>
      </c>
      <c r="C133" s="111" t="s">
        <v>316</v>
      </c>
      <c r="D133" s="96" t="s">
        <v>339</v>
      </c>
      <c r="E133" s="113" t="s">
        <v>529</v>
      </c>
      <c r="G133" s="36" t="s">
        <v>518</v>
      </c>
      <c r="H133" s="111" t="s">
        <v>62</v>
      </c>
      <c r="I133" s="111" t="s">
        <v>62</v>
      </c>
      <c r="J133" s="112">
        <v>48</v>
      </c>
    </row>
    <row r="134" spans="1:12" x14ac:dyDescent="0.3">
      <c r="A134" s="95" t="s">
        <v>521</v>
      </c>
      <c r="B134" s="95" t="s">
        <v>390</v>
      </c>
      <c r="C134" s="111" t="s">
        <v>491</v>
      </c>
      <c r="D134" s="96" t="s">
        <v>505</v>
      </c>
      <c r="E134" s="95" t="s">
        <v>530</v>
      </c>
      <c r="G134" s="36" t="s">
        <v>518</v>
      </c>
      <c r="H134" s="111" t="s">
        <v>519</v>
      </c>
      <c r="I134" s="111" t="s">
        <v>519</v>
      </c>
      <c r="J134" s="114">
        <v>53</v>
      </c>
    </row>
    <row r="135" spans="1:12" x14ac:dyDescent="0.3">
      <c r="A135" s="95" t="s">
        <v>521</v>
      </c>
      <c r="B135" s="95" t="s">
        <v>390</v>
      </c>
      <c r="C135" s="111" t="s">
        <v>492</v>
      </c>
      <c r="D135" s="96" t="s">
        <v>506</v>
      </c>
      <c r="E135" s="95" t="s">
        <v>525</v>
      </c>
      <c r="G135" s="36" t="s">
        <v>518</v>
      </c>
      <c r="H135" s="111" t="s">
        <v>62</v>
      </c>
      <c r="I135" s="111" t="s">
        <v>62</v>
      </c>
      <c r="J135" s="112">
        <v>67</v>
      </c>
    </row>
    <row r="136" spans="1:12" s="118" customFormat="1" x14ac:dyDescent="0.3">
      <c r="A136" s="119" t="s">
        <v>521</v>
      </c>
      <c r="B136" s="119" t="s">
        <v>389</v>
      </c>
      <c r="C136" s="120" t="s">
        <v>415</v>
      </c>
      <c r="D136" s="121" t="s">
        <v>437</v>
      </c>
      <c r="E136" s="119" t="s">
        <v>531</v>
      </c>
      <c r="F136" s="117"/>
      <c r="G136" s="117" t="s">
        <v>518</v>
      </c>
      <c r="H136" s="120" t="s">
        <v>62</v>
      </c>
      <c r="I136" s="120" t="s">
        <v>62</v>
      </c>
      <c r="J136" s="122">
        <v>64</v>
      </c>
      <c r="K136" s="117"/>
      <c r="L136" s="117"/>
    </row>
    <row r="137" spans="1:12" s="118" customFormat="1" x14ac:dyDescent="0.3">
      <c r="A137" s="119" t="s">
        <v>521</v>
      </c>
      <c r="B137" s="119" t="s">
        <v>389</v>
      </c>
      <c r="C137" s="120" t="s">
        <v>314</v>
      </c>
      <c r="D137" s="121" t="s">
        <v>337</v>
      </c>
      <c r="E137" s="119" t="s">
        <v>528</v>
      </c>
      <c r="F137" s="117"/>
      <c r="G137" s="117" t="s">
        <v>518</v>
      </c>
      <c r="H137" s="120" t="s">
        <v>62</v>
      </c>
      <c r="I137" s="120" t="s">
        <v>62</v>
      </c>
      <c r="J137" s="122">
        <v>50</v>
      </c>
      <c r="K137" s="117"/>
      <c r="L137" s="117"/>
    </row>
    <row r="138" spans="1:12" x14ac:dyDescent="0.3">
      <c r="A138" s="95" t="s">
        <v>521</v>
      </c>
      <c r="B138" s="95" t="s">
        <v>389</v>
      </c>
      <c r="C138" s="95" t="s">
        <v>493</v>
      </c>
      <c r="D138" s="96" t="s">
        <v>507</v>
      </c>
      <c r="E138" s="95" t="s">
        <v>532</v>
      </c>
      <c r="G138" s="36" t="s">
        <v>518</v>
      </c>
      <c r="H138" s="111" t="s">
        <v>62</v>
      </c>
      <c r="I138" s="111" t="s">
        <v>62</v>
      </c>
      <c r="J138" s="112">
        <v>53</v>
      </c>
    </row>
    <row r="139" spans="1:12" s="118" customFormat="1" x14ac:dyDescent="0.3">
      <c r="A139" s="119" t="s">
        <v>522</v>
      </c>
      <c r="B139" s="119" t="s">
        <v>390</v>
      </c>
      <c r="C139" s="119" t="s">
        <v>320</v>
      </c>
      <c r="D139" s="121" t="s">
        <v>508</v>
      </c>
      <c r="E139" s="119" t="s">
        <v>530</v>
      </c>
      <c r="F139" s="117"/>
      <c r="G139" s="117" t="s">
        <v>518</v>
      </c>
      <c r="H139" s="120" t="s">
        <v>62</v>
      </c>
      <c r="I139" s="120" t="s">
        <v>62</v>
      </c>
      <c r="J139" s="122">
        <v>48</v>
      </c>
      <c r="K139" s="117"/>
      <c r="L139" s="117"/>
    </row>
    <row r="140" spans="1:12" x14ac:dyDescent="0.3">
      <c r="A140" s="95" t="s">
        <v>522</v>
      </c>
      <c r="B140" s="95" t="s">
        <v>390</v>
      </c>
      <c r="C140" s="111" t="s">
        <v>494</v>
      </c>
      <c r="D140" s="96" t="s">
        <v>509</v>
      </c>
      <c r="E140" s="95" t="s">
        <v>531</v>
      </c>
      <c r="G140" s="36" t="s">
        <v>518</v>
      </c>
      <c r="H140" s="111" t="s">
        <v>62</v>
      </c>
      <c r="I140" s="111" t="s">
        <v>62</v>
      </c>
      <c r="J140" s="112">
        <v>66</v>
      </c>
    </row>
    <row r="141" spans="1:12" x14ac:dyDescent="0.3">
      <c r="A141" s="95" t="s">
        <v>522</v>
      </c>
      <c r="B141" s="95" t="s">
        <v>389</v>
      </c>
      <c r="C141" s="111" t="s">
        <v>495</v>
      </c>
      <c r="D141" s="96" t="s">
        <v>510</v>
      </c>
      <c r="E141" s="95" t="s">
        <v>533</v>
      </c>
      <c r="G141" s="36" t="s">
        <v>518</v>
      </c>
      <c r="H141" s="111" t="s">
        <v>62</v>
      </c>
      <c r="I141" s="111" t="s">
        <v>62</v>
      </c>
      <c r="J141" s="112">
        <v>50</v>
      </c>
    </row>
    <row r="142" spans="1:12" x14ac:dyDescent="0.3">
      <c r="A142" s="95" t="s">
        <v>522</v>
      </c>
      <c r="B142" s="95" t="s">
        <v>389</v>
      </c>
      <c r="C142" s="111" t="s">
        <v>496</v>
      </c>
      <c r="D142" s="96" t="s">
        <v>511</v>
      </c>
      <c r="E142" s="95" t="s">
        <v>534</v>
      </c>
      <c r="G142" s="36" t="s">
        <v>518</v>
      </c>
      <c r="H142" s="111" t="s">
        <v>62</v>
      </c>
      <c r="I142" s="111" t="s">
        <v>62</v>
      </c>
      <c r="J142" s="112">
        <v>67</v>
      </c>
    </row>
    <row r="143" spans="1:12" x14ac:dyDescent="0.3">
      <c r="A143" s="95" t="s">
        <v>523</v>
      </c>
      <c r="B143" s="95" t="s">
        <v>392</v>
      </c>
      <c r="C143" s="111" t="s">
        <v>497</v>
      </c>
      <c r="D143" s="96" t="s">
        <v>512</v>
      </c>
      <c r="E143" s="113" t="s">
        <v>526</v>
      </c>
      <c r="G143" s="36" t="s">
        <v>518</v>
      </c>
      <c r="H143" s="111" t="s">
        <v>62</v>
      </c>
      <c r="I143" s="111" t="s">
        <v>62</v>
      </c>
      <c r="J143" s="112">
        <v>50</v>
      </c>
    </row>
    <row r="144" spans="1:12" x14ac:dyDescent="0.3">
      <c r="A144" s="95" t="s">
        <v>523</v>
      </c>
      <c r="B144" s="95" t="s">
        <v>390</v>
      </c>
      <c r="C144" s="95" t="s">
        <v>498</v>
      </c>
      <c r="D144" s="96" t="s">
        <v>513</v>
      </c>
      <c r="E144" s="95" t="s">
        <v>535</v>
      </c>
      <c r="G144" s="36" t="s">
        <v>518</v>
      </c>
      <c r="H144" s="111" t="s">
        <v>62</v>
      </c>
      <c r="I144" s="111" t="s">
        <v>62</v>
      </c>
      <c r="J144" s="112">
        <v>68</v>
      </c>
    </row>
    <row r="145" spans="1:10" x14ac:dyDescent="0.3">
      <c r="A145" s="95" t="s">
        <v>523</v>
      </c>
      <c r="B145" s="95" t="s">
        <v>389</v>
      </c>
      <c r="C145" s="95" t="s">
        <v>499</v>
      </c>
      <c r="D145" s="96" t="s">
        <v>514</v>
      </c>
      <c r="E145" s="95" t="s">
        <v>535</v>
      </c>
      <c r="G145" s="36" t="s">
        <v>518</v>
      </c>
      <c r="H145" s="111" t="s">
        <v>62</v>
      </c>
      <c r="I145" s="111" t="s">
        <v>62</v>
      </c>
      <c r="J145" s="112">
        <v>49</v>
      </c>
    </row>
    <row r="146" spans="1:10" x14ac:dyDescent="0.3">
      <c r="A146" s="95" t="s">
        <v>523</v>
      </c>
      <c r="B146" s="95" t="s">
        <v>389</v>
      </c>
      <c r="C146" s="111" t="s">
        <v>500</v>
      </c>
      <c r="D146" s="96" t="s">
        <v>515</v>
      </c>
      <c r="E146" s="113" t="s">
        <v>526</v>
      </c>
      <c r="G146" s="36" t="s">
        <v>518</v>
      </c>
      <c r="H146" s="111" t="s">
        <v>62</v>
      </c>
      <c r="I146" s="111" t="s">
        <v>62</v>
      </c>
      <c r="J146" s="112">
        <v>67</v>
      </c>
    </row>
    <row r="147" spans="1:10" x14ac:dyDescent="0.3">
      <c r="A147" s="95" t="s">
        <v>524</v>
      </c>
      <c r="B147" s="95" t="s">
        <v>392</v>
      </c>
      <c r="C147" s="111" t="s">
        <v>331</v>
      </c>
      <c r="D147" s="96" t="s">
        <v>355</v>
      </c>
      <c r="E147" s="95" t="s">
        <v>536</v>
      </c>
      <c r="G147" s="36" t="s">
        <v>518</v>
      </c>
      <c r="H147" s="111" t="s">
        <v>62</v>
      </c>
      <c r="I147" s="111" t="s">
        <v>62</v>
      </c>
      <c r="J147" s="112">
        <v>50</v>
      </c>
    </row>
    <row r="148" spans="1:10" x14ac:dyDescent="0.3">
      <c r="A148" s="95" t="s">
        <v>524</v>
      </c>
      <c r="B148" s="95" t="s">
        <v>390</v>
      </c>
      <c r="C148" s="111" t="s">
        <v>501</v>
      </c>
      <c r="D148" s="96" t="s">
        <v>516</v>
      </c>
      <c r="E148" s="113" t="s">
        <v>526</v>
      </c>
      <c r="G148" s="36" t="s">
        <v>518</v>
      </c>
      <c r="H148" s="111" t="s">
        <v>62</v>
      </c>
      <c r="I148" s="111" t="s">
        <v>62</v>
      </c>
      <c r="J148" s="112">
        <v>111</v>
      </c>
    </row>
    <row r="149" spans="1:10" x14ac:dyDescent="0.3">
      <c r="A149" s="95" t="s">
        <v>524</v>
      </c>
      <c r="B149" s="95" t="s">
        <v>389</v>
      </c>
      <c r="C149" s="111" t="s">
        <v>502</v>
      </c>
      <c r="D149" s="96" t="s">
        <v>517</v>
      </c>
      <c r="E149" s="95" t="s">
        <v>535</v>
      </c>
      <c r="G149" s="36" t="s">
        <v>518</v>
      </c>
      <c r="H149" s="111" t="s">
        <v>62</v>
      </c>
      <c r="I149" s="111" t="s">
        <v>62</v>
      </c>
      <c r="J149" s="112">
        <v>66</v>
      </c>
    </row>
  </sheetData>
  <sheetProtection selectLockedCells="1" selectUnlockedCells="1"/>
  <mergeCells count="11">
    <mergeCell ref="B127:L127"/>
    <mergeCell ref="A10:L10"/>
    <mergeCell ref="A11:L11"/>
    <mergeCell ref="A8:J8"/>
    <mergeCell ref="B14:L14"/>
    <mergeCell ref="B42:L42"/>
    <mergeCell ref="A36:A39"/>
    <mergeCell ref="A15:A18"/>
    <mergeCell ref="A19:A24"/>
    <mergeCell ref="A25:A29"/>
    <mergeCell ref="A30:A35"/>
  </mergeCells>
  <pageMargins left="0.31496062992125984" right="0.70866141732283472" top="0.47244094488188981" bottom="0.31496062992125984" header="0.23622047244094491" footer="0.31496062992125984"/>
  <pageSetup paperSize="5" scale="85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5"/>
  <sheetViews>
    <sheetView zoomScale="70" zoomScaleNormal="70" workbookViewId="0">
      <selection activeCell="D107" sqref="D107"/>
    </sheetView>
  </sheetViews>
  <sheetFormatPr defaultColWidth="9.109375" defaultRowHeight="13.8" x14ac:dyDescent="0.3"/>
  <cols>
    <col min="1" max="1" width="5.88671875" style="36" customWidth="1"/>
    <col min="2" max="2" width="10.88671875" style="36" bestFit="1" customWidth="1"/>
    <col min="3" max="3" width="11.88671875" style="36" bestFit="1" customWidth="1"/>
    <col min="4" max="4" width="49.88671875" style="38" customWidth="1"/>
    <col min="5" max="5" width="49.88671875" style="39" customWidth="1"/>
    <col min="6" max="6" width="5.33203125" style="36" bestFit="1" customWidth="1"/>
    <col min="7" max="7" width="10" style="36" bestFit="1" customWidth="1"/>
    <col min="8" max="8" width="18.88671875" style="36" bestFit="1" customWidth="1"/>
    <col min="9" max="9" width="17" style="36" bestFit="1" customWidth="1"/>
    <col min="10" max="10" width="11.33203125" style="67" bestFit="1" customWidth="1"/>
    <col min="11" max="11" width="7.6640625" style="36" bestFit="1" customWidth="1"/>
    <col min="12" max="12" width="6.88671875" style="36" bestFit="1" customWidth="1"/>
    <col min="13" max="13" width="10.109375" style="38" bestFit="1" customWidth="1"/>
    <col min="14" max="14" width="52.6640625" style="38" customWidth="1"/>
    <col min="15" max="16384" width="9.109375" style="38"/>
  </cols>
  <sheetData>
    <row r="1" spans="1:14" s="41" customFormat="1" ht="15" customHeight="1" x14ac:dyDescent="0.25">
      <c r="A1" s="36"/>
      <c r="B1" s="36"/>
      <c r="C1" s="36"/>
      <c r="D1" s="38"/>
      <c r="E1" s="39"/>
      <c r="F1" s="36"/>
      <c r="G1" s="36"/>
      <c r="H1" s="40"/>
      <c r="I1" s="36"/>
      <c r="J1" s="48"/>
      <c r="K1" s="40"/>
      <c r="L1" s="40"/>
    </row>
    <row r="2" spans="1:14" s="41" customFormat="1" ht="15" customHeight="1" x14ac:dyDescent="0.25">
      <c r="A2" s="36"/>
      <c r="B2" s="36"/>
      <c r="C2" s="36"/>
      <c r="D2" s="38"/>
      <c r="E2" s="39"/>
      <c r="F2" s="36"/>
      <c r="G2" s="36"/>
      <c r="H2" s="40"/>
      <c r="I2" s="36"/>
      <c r="J2" s="48"/>
      <c r="K2" s="40"/>
      <c r="L2" s="40"/>
    </row>
    <row r="3" spans="1:14" s="41" customFormat="1" ht="15" customHeight="1" x14ac:dyDescent="0.25">
      <c r="A3" s="36"/>
      <c r="B3" s="36"/>
      <c r="C3" s="36"/>
      <c r="D3" s="38"/>
      <c r="E3" s="39"/>
      <c r="F3" s="36"/>
      <c r="G3" s="36"/>
      <c r="H3" s="40"/>
      <c r="I3" s="36"/>
      <c r="J3" s="48"/>
      <c r="K3" s="40"/>
      <c r="L3" s="40"/>
    </row>
    <row r="4" spans="1:14" s="41" customFormat="1" ht="15" customHeight="1" x14ac:dyDescent="0.25">
      <c r="A4" s="36"/>
      <c r="B4" s="36"/>
      <c r="C4" s="36"/>
      <c r="D4" s="38"/>
      <c r="E4" s="39"/>
      <c r="F4" s="36"/>
      <c r="G4" s="36"/>
      <c r="H4" s="40"/>
      <c r="I4" s="36"/>
      <c r="J4" s="48"/>
      <c r="K4" s="40"/>
      <c r="L4" s="40"/>
    </row>
    <row r="5" spans="1:14" s="41" customFormat="1" ht="15" customHeight="1" x14ac:dyDescent="0.25">
      <c r="A5" s="36"/>
      <c r="B5" s="36"/>
      <c r="C5" s="36"/>
      <c r="D5" s="38"/>
      <c r="E5" s="39"/>
      <c r="F5" s="36"/>
      <c r="G5" s="36"/>
      <c r="H5" s="40"/>
      <c r="I5" s="36"/>
      <c r="J5" s="48"/>
      <c r="K5" s="40"/>
      <c r="L5" s="40"/>
    </row>
    <row r="6" spans="1:14" s="41" customFormat="1" ht="15" customHeight="1" x14ac:dyDescent="0.25">
      <c r="A6" s="36"/>
      <c r="B6" s="36"/>
      <c r="C6" s="36"/>
      <c r="D6" s="38"/>
      <c r="E6" s="39"/>
      <c r="F6" s="36"/>
      <c r="G6" s="36"/>
      <c r="H6" s="40"/>
      <c r="I6" s="36"/>
      <c r="J6" s="48"/>
      <c r="K6" s="40"/>
      <c r="L6" s="40"/>
    </row>
    <row r="7" spans="1:14" s="45" customFormat="1" ht="3" customHeight="1" thickBot="1" x14ac:dyDescent="0.3">
      <c r="A7" s="42"/>
      <c r="B7" s="43"/>
      <c r="C7" s="43"/>
      <c r="D7" s="44"/>
      <c r="E7" s="43"/>
      <c r="F7" s="42"/>
      <c r="G7" s="43"/>
      <c r="H7" s="43"/>
      <c r="I7" s="43"/>
      <c r="J7" s="43"/>
      <c r="K7" s="40"/>
      <c r="L7" s="40"/>
    </row>
    <row r="8" spans="1:14" s="45" customFormat="1" ht="4.2" customHeight="1" thickTop="1" x14ac:dyDescent="0.25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40"/>
      <c r="L8" s="40"/>
    </row>
    <row r="9" spans="1:14" s="45" customFormat="1" ht="5.25" customHeight="1" x14ac:dyDescent="0.25">
      <c r="A9" s="46"/>
      <c r="B9" s="48"/>
      <c r="C9" s="48"/>
      <c r="D9" s="47"/>
      <c r="E9" s="48"/>
      <c r="F9" s="46"/>
      <c r="G9" s="46"/>
      <c r="H9" s="46"/>
      <c r="I9" s="48"/>
      <c r="J9" s="48"/>
      <c r="K9" s="40"/>
      <c r="L9" s="40"/>
    </row>
    <row r="10" spans="1:14" s="45" customFormat="1" ht="19.5" customHeight="1" x14ac:dyDescent="0.25">
      <c r="A10" s="174" t="s">
        <v>555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4" s="45" customFormat="1" ht="19.5" customHeight="1" x14ac:dyDescent="0.25">
      <c r="A11" s="174" t="s">
        <v>138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</row>
    <row r="13" spans="1:14" s="48" customFormat="1" ht="33" customHeight="1" x14ac:dyDescent="0.3">
      <c r="A13" s="137" t="s">
        <v>9</v>
      </c>
      <c r="B13" s="137" t="s">
        <v>8</v>
      </c>
      <c r="C13" s="137" t="s">
        <v>135</v>
      </c>
      <c r="D13" s="137" t="s">
        <v>7</v>
      </c>
      <c r="E13" s="137" t="s">
        <v>6</v>
      </c>
      <c r="F13" s="137" t="s">
        <v>5</v>
      </c>
      <c r="G13" s="137" t="s">
        <v>4</v>
      </c>
      <c r="H13" s="137" t="s">
        <v>14</v>
      </c>
      <c r="I13" s="137" t="s">
        <v>296</v>
      </c>
      <c r="J13" s="137" t="s">
        <v>20</v>
      </c>
      <c r="K13" s="137" t="s">
        <v>286</v>
      </c>
      <c r="L13" s="137" t="s">
        <v>17</v>
      </c>
    </row>
    <row r="14" spans="1:14" ht="30.75" customHeight="1" x14ac:dyDescent="0.3">
      <c r="A14" s="180" t="s">
        <v>304</v>
      </c>
      <c r="B14" s="139" t="s">
        <v>269</v>
      </c>
      <c r="C14" s="100" t="s">
        <v>309</v>
      </c>
      <c r="D14" s="128" t="s">
        <v>332</v>
      </c>
      <c r="E14" s="128" t="s">
        <v>356</v>
      </c>
      <c r="F14" s="100">
        <v>3</v>
      </c>
      <c r="G14" s="100" t="s">
        <v>1</v>
      </c>
      <c r="H14" s="100" t="s">
        <v>244</v>
      </c>
      <c r="I14" s="100" t="s">
        <v>62</v>
      </c>
      <c r="J14" s="110">
        <v>4</v>
      </c>
      <c r="K14" s="110" t="s">
        <v>381</v>
      </c>
      <c r="L14" s="131"/>
      <c r="M14" s="110">
        <v>4</v>
      </c>
      <c r="N14" s="48" t="str">
        <f>IF(M14&gt;=65,"PECAH KELAS","√")</f>
        <v>√</v>
      </c>
    </row>
    <row r="15" spans="1:14" ht="30.75" customHeight="1" x14ac:dyDescent="0.3">
      <c r="A15" s="180"/>
      <c r="B15" s="131" t="s">
        <v>389</v>
      </c>
      <c r="C15" s="131" t="s">
        <v>399</v>
      </c>
      <c r="D15" s="129" t="s">
        <v>420</v>
      </c>
      <c r="E15" s="129" t="s">
        <v>441</v>
      </c>
      <c r="F15" s="131"/>
      <c r="G15" s="131" t="s">
        <v>543</v>
      </c>
      <c r="H15" s="131" t="s">
        <v>478</v>
      </c>
      <c r="I15" s="131" t="s">
        <v>62</v>
      </c>
      <c r="J15" s="132" t="s">
        <v>542</v>
      </c>
      <c r="K15" s="131"/>
      <c r="L15" s="131"/>
      <c r="M15" s="132">
        <f>26 + 2</f>
        <v>28</v>
      </c>
      <c r="N15" s="48" t="str">
        <f t="shared" ref="N15:N78" si="0">IF(M15&gt;=65,"PECAH KELAS","√")</f>
        <v>√</v>
      </c>
    </row>
    <row r="16" spans="1:14" ht="30.75" customHeight="1" x14ac:dyDescent="0.3">
      <c r="A16" s="180"/>
      <c r="B16" s="131" t="s">
        <v>389</v>
      </c>
      <c r="C16" s="131" t="s">
        <v>397</v>
      </c>
      <c r="D16" s="129" t="s">
        <v>418</v>
      </c>
      <c r="E16" s="128" t="s">
        <v>468</v>
      </c>
      <c r="F16" s="131"/>
      <c r="G16" s="131" t="s">
        <v>3</v>
      </c>
      <c r="H16" s="131" t="s">
        <v>476</v>
      </c>
      <c r="I16" s="131" t="s">
        <v>63</v>
      </c>
      <c r="J16" s="132">
        <v>34</v>
      </c>
      <c r="K16" s="131"/>
      <c r="L16" s="131"/>
      <c r="M16" s="132">
        <v>34</v>
      </c>
      <c r="N16" s="48" t="str">
        <f t="shared" si="0"/>
        <v>√</v>
      </c>
    </row>
    <row r="17" spans="1:14" ht="30.75" customHeight="1" x14ac:dyDescent="0.3">
      <c r="A17" s="180"/>
      <c r="B17" s="131" t="s">
        <v>389</v>
      </c>
      <c r="C17" s="131" t="s">
        <v>317</v>
      </c>
      <c r="D17" s="129" t="s">
        <v>340</v>
      </c>
      <c r="E17" s="129" t="s">
        <v>439</v>
      </c>
      <c r="F17" s="131"/>
      <c r="G17" s="131" t="s">
        <v>3</v>
      </c>
      <c r="H17" s="131" t="s">
        <v>475</v>
      </c>
      <c r="I17" s="131" t="s">
        <v>180</v>
      </c>
      <c r="J17" s="132">
        <v>38</v>
      </c>
      <c r="K17" s="131"/>
      <c r="L17" s="131"/>
      <c r="M17" s="132">
        <v>38</v>
      </c>
      <c r="N17" s="48" t="str">
        <f t="shared" si="0"/>
        <v>√</v>
      </c>
    </row>
    <row r="18" spans="1:14" ht="30.75" customHeight="1" x14ac:dyDescent="0.3">
      <c r="A18" s="180"/>
      <c r="B18" s="131" t="s">
        <v>389</v>
      </c>
      <c r="C18" s="131" t="s">
        <v>400</v>
      </c>
      <c r="D18" s="129" t="s">
        <v>421</v>
      </c>
      <c r="E18" s="129" t="s">
        <v>442</v>
      </c>
      <c r="F18" s="131"/>
      <c r="G18" s="131" t="s">
        <v>3</v>
      </c>
      <c r="H18" s="131" t="s">
        <v>479</v>
      </c>
      <c r="I18" s="131" t="s">
        <v>180</v>
      </c>
      <c r="J18" s="132">
        <v>30</v>
      </c>
      <c r="K18" s="131"/>
      <c r="L18" s="131"/>
      <c r="M18" s="132">
        <v>30</v>
      </c>
      <c r="N18" s="48" t="str">
        <f t="shared" si="0"/>
        <v>√</v>
      </c>
    </row>
    <row r="19" spans="1:14" ht="30.75" customHeight="1" x14ac:dyDescent="0.3">
      <c r="A19" s="180"/>
      <c r="B19" s="139" t="s">
        <v>275</v>
      </c>
      <c r="C19" s="100" t="s">
        <v>310</v>
      </c>
      <c r="D19" s="128" t="s">
        <v>333</v>
      </c>
      <c r="E19" s="128" t="s">
        <v>357</v>
      </c>
      <c r="F19" s="100">
        <v>2</v>
      </c>
      <c r="G19" s="100" t="s">
        <v>1</v>
      </c>
      <c r="H19" s="100" t="s">
        <v>245</v>
      </c>
      <c r="I19" s="100" t="s">
        <v>62</v>
      </c>
      <c r="J19" s="110">
        <v>16</v>
      </c>
      <c r="K19" s="110" t="s">
        <v>382</v>
      </c>
      <c r="L19" s="131"/>
      <c r="M19" s="110">
        <v>16</v>
      </c>
      <c r="N19" s="48" t="str">
        <f t="shared" si="0"/>
        <v>√</v>
      </c>
    </row>
    <row r="20" spans="1:14" ht="30.75" customHeight="1" x14ac:dyDescent="0.3">
      <c r="A20" s="180"/>
      <c r="B20" s="131" t="s">
        <v>390</v>
      </c>
      <c r="C20" s="131" t="s">
        <v>401</v>
      </c>
      <c r="D20" s="129" t="s">
        <v>422</v>
      </c>
      <c r="E20" s="129" t="s">
        <v>443</v>
      </c>
      <c r="F20" s="131"/>
      <c r="G20" s="131" t="s">
        <v>3</v>
      </c>
      <c r="H20" s="131" t="s">
        <v>480</v>
      </c>
      <c r="I20" s="131" t="s">
        <v>62</v>
      </c>
      <c r="J20" s="132">
        <v>11</v>
      </c>
      <c r="K20" s="131"/>
      <c r="L20" s="131"/>
      <c r="M20" s="132">
        <v>11</v>
      </c>
      <c r="N20" s="48" t="str">
        <f t="shared" si="0"/>
        <v>√</v>
      </c>
    </row>
    <row r="21" spans="1:14" ht="30.75" customHeight="1" x14ac:dyDescent="0.3">
      <c r="A21" s="180"/>
      <c r="B21" s="100" t="s">
        <v>390</v>
      </c>
      <c r="C21" s="100" t="s">
        <v>489</v>
      </c>
      <c r="D21" s="128" t="s">
        <v>503</v>
      </c>
      <c r="E21" s="128" t="s">
        <v>525</v>
      </c>
      <c r="F21" s="131"/>
      <c r="G21" s="131" t="s">
        <v>518</v>
      </c>
      <c r="H21" s="138" t="s">
        <v>483</v>
      </c>
      <c r="I21" s="100" t="s">
        <v>62</v>
      </c>
      <c r="J21" s="133">
        <v>57</v>
      </c>
      <c r="K21" s="131"/>
      <c r="L21" s="131"/>
      <c r="M21" s="133">
        <v>57</v>
      </c>
      <c r="N21" s="48" t="str">
        <f t="shared" si="0"/>
        <v>√</v>
      </c>
    </row>
    <row r="22" spans="1:14" ht="30.75" customHeight="1" x14ac:dyDescent="0.3">
      <c r="A22" s="180"/>
      <c r="B22" s="131" t="s">
        <v>391</v>
      </c>
      <c r="C22" s="131" t="s">
        <v>401</v>
      </c>
      <c r="D22" s="129" t="s">
        <v>422</v>
      </c>
      <c r="E22" s="129" t="s">
        <v>443</v>
      </c>
      <c r="F22" s="131"/>
      <c r="G22" s="131" t="s">
        <v>3</v>
      </c>
      <c r="H22" s="131" t="s">
        <v>480</v>
      </c>
      <c r="I22" s="131" t="s">
        <v>63</v>
      </c>
      <c r="J22" s="132">
        <v>6</v>
      </c>
      <c r="K22" s="131"/>
      <c r="L22" s="131"/>
      <c r="M22" s="132">
        <v>6</v>
      </c>
      <c r="N22" s="48" t="str">
        <f t="shared" si="0"/>
        <v>√</v>
      </c>
    </row>
    <row r="23" spans="1:14" ht="30.75" customHeight="1" x14ac:dyDescent="0.3">
      <c r="A23" s="180"/>
      <c r="B23" s="131" t="s">
        <v>390</v>
      </c>
      <c r="C23" s="131" t="s">
        <v>398</v>
      </c>
      <c r="D23" s="129" t="s">
        <v>419</v>
      </c>
      <c r="E23" s="129" t="s">
        <v>440</v>
      </c>
      <c r="F23" s="131"/>
      <c r="G23" s="131" t="s">
        <v>3</v>
      </c>
      <c r="H23" s="131" t="s">
        <v>477</v>
      </c>
      <c r="I23" s="131" t="s">
        <v>63</v>
      </c>
      <c r="J23" s="132">
        <v>34</v>
      </c>
      <c r="K23" s="131"/>
      <c r="L23" s="131"/>
      <c r="M23" s="132">
        <v>34</v>
      </c>
      <c r="N23" s="48" t="str">
        <f t="shared" si="0"/>
        <v>√</v>
      </c>
    </row>
    <row r="24" spans="1:14" ht="30.75" customHeight="1" x14ac:dyDescent="0.3">
      <c r="A24" s="180"/>
      <c r="B24" s="131" t="s">
        <v>390</v>
      </c>
      <c r="C24" s="131" t="s">
        <v>403</v>
      </c>
      <c r="D24" s="129" t="s">
        <v>424</v>
      </c>
      <c r="E24" s="129" t="s">
        <v>445</v>
      </c>
      <c r="F24" s="131"/>
      <c r="G24" s="131" t="s">
        <v>3</v>
      </c>
      <c r="H24" s="131" t="s">
        <v>481</v>
      </c>
      <c r="I24" s="131" t="s">
        <v>63</v>
      </c>
      <c r="J24" s="132">
        <v>33</v>
      </c>
      <c r="K24" s="131"/>
      <c r="L24" s="131"/>
      <c r="M24" s="132">
        <v>33</v>
      </c>
      <c r="N24" s="48" t="str">
        <f t="shared" si="0"/>
        <v>√</v>
      </c>
    </row>
    <row r="25" spans="1:14" ht="30.75" customHeight="1" x14ac:dyDescent="0.3">
      <c r="A25" s="180"/>
      <c r="B25" s="131" t="s">
        <v>390</v>
      </c>
      <c r="C25" s="131" t="s">
        <v>397</v>
      </c>
      <c r="D25" s="129" t="s">
        <v>418</v>
      </c>
      <c r="E25" s="128" t="s">
        <v>468</v>
      </c>
      <c r="F25" s="131"/>
      <c r="G25" s="131" t="s">
        <v>3</v>
      </c>
      <c r="H25" s="131" t="s">
        <v>476</v>
      </c>
      <c r="I25" s="131" t="s">
        <v>87</v>
      </c>
      <c r="J25" s="132">
        <v>31</v>
      </c>
      <c r="K25" s="131"/>
      <c r="L25" s="131"/>
      <c r="M25" s="132">
        <v>31</v>
      </c>
      <c r="N25" s="48" t="str">
        <f t="shared" si="0"/>
        <v>√</v>
      </c>
    </row>
    <row r="26" spans="1:14" ht="30.75" customHeight="1" x14ac:dyDescent="0.3">
      <c r="A26" s="180"/>
      <c r="B26" s="131" t="s">
        <v>390</v>
      </c>
      <c r="C26" s="131" t="s">
        <v>402</v>
      </c>
      <c r="D26" s="129" t="s">
        <v>423</v>
      </c>
      <c r="E26" s="129" t="s">
        <v>444</v>
      </c>
      <c r="F26" s="131"/>
      <c r="G26" s="131" t="s">
        <v>3</v>
      </c>
      <c r="H26" s="131" t="s">
        <v>479</v>
      </c>
      <c r="I26" s="131" t="s">
        <v>180</v>
      </c>
      <c r="J26" s="132">
        <v>38</v>
      </c>
      <c r="K26" s="131"/>
      <c r="L26" s="131"/>
      <c r="M26" s="132">
        <v>38</v>
      </c>
      <c r="N26" s="48" t="str">
        <f t="shared" si="0"/>
        <v>√</v>
      </c>
    </row>
    <row r="27" spans="1:14" ht="30.75" customHeight="1" x14ac:dyDescent="0.3">
      <c r="A27" s="180"/>
      <c r="B27" s="139" t="s">
        <v>271</v>
      </c>
      <c r="C27" s="139" t="s">
        <v>311</v>
      </c>
      <c r="D27" s="128" t="s">
        <v>334</v>
      </c>
      <c r="E27" s="128" t="s">
        <v>356</v>
      </c>
      <c r="F27" s="100">
        <v>3</v>
      </c>
      <c r="G27" s="100" t="s">
        <v>1</v>
      </c>
      <c r="H27" s="100" t="s">
        <v>246</v>
      </c>
      <c r="I27" s="100" t="s">
        <v>62</v>
      </c>
      <c r="J27" s="110">
        <v>22</v>
      </c>
      <c r="K27" s="110" t="s">
        <v>383</v>
      </c>
      <c r="L27" s="131"/>
      <c r="M27" s="110">
        <v>22</v>
      </c>
      <c r="N27" s="48" t="str">
        <f t="shared" si="0"/>
        <v>√</v>
      </c>
    </row>
    <row r="28" spans="1:14" ht="30.75" customHeight="1" x14ac:dyDescent="0.3">
      <c r="A28" s="180"/>
      <c r="B28" s="139" t="s">
        <v>271</v>
      </c>
      <c r="C28" s="139" t="s">
        <v>312</v>
      </c>
      <c r="D28" s="128" t="s">
        <v>335</v>
      </c>
      <c r="E28" s="128" t="s">
        <v>357</v>
      </c>
      <c r="F28" s="100">
        <v>2</v>
      </c>
      <c r="G28" s="100" t="s">
        <v>1</v>
      </c>
      <c r="H28" s="100" t="s">
        <v>247</v>
      </c>
      <c r="I28" s="100" t="s">
        <v>62</v>
      </c>
      <c r="J28" s="110">
        <v>7</v>
      </c>
      <c r="K28" s="110" t="s">
        <v>383</v>
      </c>
      <c r="L28" s="131"/>
      <c r="M28" s="110">
        <v>7</v>
      </c>
      <c r="N28" s="48" t="str">
        <f t="shared" si="0"/>
        <v>√</v>
      </c>
    </row>
    <row r="29" spans="1:14" ht="30.75" customHeight="1" x14ac:dyDescent="0.3">
      <c r="A29" s="180"/>
      <c r="B29" s="131" t="s">
        <v>392</v>
      </c>
      <c r="C29" s="131" t="s">
        <v>404</v>
      </c>
      <c r="D29" s="129" t="s">
        <v>425</v>
      </c>
      <c r="E29" s="128" t="s">
        <v>470</v>
      </c>
      <c r="F29" s="131"/>
      <c r="G29" s="131" t="s">
        <v>3</v>
      </c>
      <c r="H29" s="131" t="s">
        <v>482</v>
      </c>
      <c r="I29" s="131" t="s">
        <v>62</v>
      </c>
      <c r="J29" s="132">
        <v>32</v>
      </c>
      <c r="K29" s="131"/>
      <c r="L29" s="131"/>
      <c r="M29" s="132">
        <v>32</v>
      </c>
      <c r="N29" s="48" t="str">
        <f t="shared" si="0"/>
        <v>√</v>
      </c>
    </row>
    <row r="30" spans="1:14" ht="30.75" customHeight="1" x14ac:dyDescent="0.3">
      <c r="A30" s="180"/>
      <c r="B30" s="131" t="s">
        <v>392</v>
      </c>
      <c r="C30" s="131" t="s">
        <v>406</v>
      </c>
      <c r="D30" s="129" t="s">
        <v>427</v>
      </c>
      <c r="E30" s="129" t="s">
        <v>474</v>
      </c>
      <c r="F30" s="131"/>
      <c r="G30" s="131" t="s">
        <v>3</v>
      </c>
      <c r="H30" s="131" t="s">
        <v>480</v>
      </c>
      <c r="I30" s="131" t="s">
        <v>62</v>
      </c>
      <c r="J30" s="132">
        <v>16</v>
      </c>
      <c r="K30" s="131"/>
      <c r="L30" s="131"/>
      <c r="M30" s="132">
        <v>16</v>
      </c>
      <c r="N30" s="48" t="str">
        <f t="shared" si="0"/>
        <v>√</v>
      </c>
    </row>
    <row r="31" spans="1:14" ht="30.75" customHeight="1" x14ac:dyDescent="0.3">
      <c r="A31" s="180"/>
      <c r="B31" s="131" t="s">
        <v>392</v>
      </c>
      <c r="C31" s="131" t="s">
        <v>403</v>
      </c>
      <c r="D31" s="129" t="s">
        <v>424</v>
      </c>
      <c r="E31" s="129" t="s">
        <v>445</v>
      </c>
      <c r="F31" s="131"/>
      <c r="G31" s="131" t="s">
        <v>3</v>
      </c>
      <c r="H31" s="131" t="s">
        <v>481</v>
      </c>
      <c r="I31" s="131" t="s">
        <v>62</v>
      </c>
      <c r="J31" s="132">
        <v>46</v>
      </c>
      <c r="K31" s="131"/>
      <c r="L31" s="131"/>
      <c r="M31" s="132">
        <v>46</v>
      </c>
      <c r="N31" s="48" t="str">
        <f t="shared" si="0"/>
        <v>√</v>
      </c>
    </row>
    <row r="32" spans="1:14" ht="30.75" customHeight="1" x14ac:dyDescent="0.3">
      <c r="A32" s="180"/>
      <c r="B32" s="131" t="s">
        <v>393</v>
      </c>
      <c r="C32" s="131" t="s">
        <v>406</v>
      </c>
      <c r="D32" s="129" t="s">
        <v>427</v>
      </c>
      <c r="E32" s="129" t="s">
        <v>448</v>
      </c>
      <c r="F32" s="131"/>
      <c r="G32" s="131" t="s">
        <v>3</v>
      </c>
      <c r="H32" s="131" t="s">
        <v>480</v>
      </c>
      <c r="I32" s="131" t="s">
        <v>63</v>
      </c>
      <c r="J32" s="132">
        <v>6</v>
      </c>
      <c r="K32" s="131"/>
      <c r="L32" s="131"/>
      <c r="M32" s="132">
        <v>6</v>
      </c>
      <c r="N32" s="48" t="str">
        <f t="shared" si="0"/>
        <v>√</v>
      </c>
    </row>
    <row r="33" spans="1:14" ht="30.75" customHeight="1" x14ac:dyDescent="0.3">
      <c r="A33" s="180"/>
      <c r="B33" s="131" t="s">
        <v>392</v>
      </c>
      <c r="C33" s="131" t="s">
        <v>405</v>
      </c>
      <c r="D33" s="129" t="s">
        <v>426</v>
      </c>
      <c r="E33" s="129" t="s">
        <v>446</v>
      </c>
      <c r="F33" s="131"/>
      <c r="G33" s="131" t="s">
        <v>3</v>
      </c>
      <c r="H33" s="131" t="s">
        <v>483</v>
      </c>
      <c r="I33" s="131" t="s">
        <v>87</v>
      </c>
      <c r="J33" s="132">
        <v>37</v>
      </c>
      <c r="K33" s="131"/>
      <c r="L33" s="131"/>
      <c r="M33" s="132">
        <v>37</v>
      </c>
      <c r="N33" s="48" t="str">
        <f t="shared" si="0"/>
        <v>√</v>
      </c>
    </row>
    <row r="34" spans="1:14" ht="30.75" customHeight="1" x14ac:dyDescent="0.3">
      <c r="A34" s="180"/>
      <c r="B34" s="131" t="s">
        <v>392</v>
      </c>
      <c r="C34" s="131" t="s">
        <v>401</v>
      </c>
      <c r="D34" s="129" t="s">
        <v>422</v>
      </c>
      <c r="E34" s="129" t="s">
        <v>447</v>
      </c>
      <c r="F34" s="131"/>
      <c r="G34" s="131" t="s">
        <v>3</v>
      </c>
      <c r="H34" s="131" t="s">
        <v>475</v>
      </c>
      <c r="I34" s="131" t="s">
        <v>180</v>
      </c>
      <c r="J34" s="132">
        <v>10</v>
      </c>
      <c r="K34" s="131"/>
      <c r="L34" s="131"/>
      <c r="M34" s="132">
        <v>10</v>
      </c>
      <c r="N34" s="48" t="str">
        <f t="shared" si="0"/>
        <v>√</v>
      </c>
    </row>
    <row r="35" spans="1:14" ht="30.75" customHeight="1" x14ac:dyDescent="0.3">
      <c r="A35" s="180" t="s">
        <v>305</v>
      </c>
      <c r="B35" s="139" t="s">
        <v>269</v>
      </c>
      <c r="C35" s="100" t="s">
        <v>313</v>
      </c>
      <c r="D35" s="128" t="s">
        <v>336</v>
      </c>
      <c r="E35" s="128" t="s">
        <v>358</v>
      </c>
      <c r="F35" s="100">
        <v>3</v>
      </c>
      <c r="G35" s="100" t="s">
        <v>1</v>
      </c>
      <c r="H35" s="100" t="s">
        <v>243</v>
      </c>
      <c r="I35" s="100" t="s">
        <v>62</v>
      </c>
      <c r="J35" s="110">
        <v>20</v>
      </c>
      <c r="K35" s="100" t="s">
        <v>383</v>
      </c>
      <c r="L35" s="131"/>
      <c r="M35" s="110">
        <v>20</v>
      </c>
      <c r="N35" s="48" t="str">
        <f t="shared" si="0"/>
        <v>√</v>
      </c>
    </row>
    <row r="36" spans="1:14" ht="30.75" customHeight="1" x14ac:dyDescent="0.3">
      <c r="A36" s="180"/>
      <c r="B36" s="139" t="s">
        <v>269</v>
      </c>
      <c r="C36" s="100" t="s">
        <v>314</v>
      </c>
      <c r="D36" s="128" t="s">
        <v>337</v>
      </c>
      <c r="E36" s="128" t="s">
        <v>547</v>
      </c>
      <c r="F36" s="100">
        <v>3</v>
      </c>
      <c r="G36" s="100" t="s">
        <v>93</v>
      </c>
      <c r="H36" s="100" t="s">
        <v>242</v>
      </c>
      <c r="I36" s="100" t="s">
        <v>62</v>
      </c>
      <c r="J36" s="110" t="s">
        <v>538</v>
      </c>
      <c r="K36" s="100" t="s">
        <v>382</v>
      </c>
      <c r="L36" s="131"/>
      <c r="M36" s="110">
        <f>49 + 1</f>
        <v>50</v>
      </c>
      <c r="N36" s="48" t="str">
        <f t="shared" si="0"/>
        <v>√</v>
      </c>
    </row>
    <row r="37" spans="1:14" ht="30.75" customHeight="1" x14ac:dyDescent="0.3">
      <c r="A37" s="180"/>
      <c r="B37" s="131" t="s">
        <v>389</v>
      </c>
      <c r="C37" s="131" t="s">
        <v>408</v>
      </c>
      <c r="D37" s="129" t="s">
        <v>429</v>
      </c>
      <c r="E37" s="129" t="s">
        <v>451</v>
      </c>
      <c r="F37" s="131"/>
      <c r="G37" s="131" t="s">
        <v>3</v>
      </c>
      <c r="H37" s="131" t="s">
        <v>476</v>
      </c>
      <c r="I37" s="131" t="s">
        <v>62</v>
      </c>
      <c r="J37" s="132">
        <v>40</v>
      </c>
      <c r="K37" s="131"/>
      <c r="L37" s="131"/>
      <c r="M37" s="132">
        <v>40</v>
      </c>
      <c r="N37" s="48" t="str">
        <f t="shared" si="0"/>
        <v>√</v>
      </c>
    </row>
    <row r="38" spans="1:14" ht="30.75" customHeight="1" x14ac:dyDescent="0.3">
      <c r="A38" s="180"/>
      <c r="B38" s="131" t="s">
        <v>389</v>
      </c>
      <c r="C38" s="131" t="s">
        <v>414</v>
      </c>
      <c r="D38" s="129" t="s">
        <v>436</v>
      </c>
      <c r="E38" s="129" t="s">
        <v>452</v>
      </c>
      <c r="F38" s="131"/>
      <c r="G38" s="131" t="s">
        <v>3</v>
      </c>
      <c r="H38" s="131" t="s">
        <v>482</v>
      </c>
      <c r="I38" s="131" t="s">
        <v>62</v>
      </c>
      <c r="J38" s="132">
        <v>44</v>
      </c>
      <c r="K38" s="131"/>
      <c r="L38" s="131"/>
      <c r="M38" s="132">
        <v>44</v>
      </c>
      <c r="N38" s="48" t="str">
        <f t="shared" si="0"/>
        <v>√</v>
      </c>
    </row>
    <row r="39" spans="1:14" ht="30.75" customHeight="1" x14ac:dyDescent="0.3">
      <c r="A39" s="180"/>
      <c r="B39" s="131" t="s">
        <v>389</v>
      </c>
      <c r="C39" s="131" t="s">
        <v>415</v>
      </c>
      <c r="D39" s="129" t="s">
        <v>437</v>
      </c>
      <c r="E39" s="129" t="s">
        <v>454</v>
      </c>
      <c r="F39" s="131"/>
      <c r="G39" s="131" t="s">
        <v>543</v>
      </c>
      <c r="H39" s="131" t="s">
        <v>486</v>
      </c>
      <c r="I39" s="131" t="s">
        <v>62</v>
      </c>
      <c r="J39" s="132" t="s">
        <v>544</v>
      </c>
      <c r="K39" s="131"/>
      <c r="L39" s="131"/>
      <c r="M39" s="132">
        <f>64 + 2</f>
        <v>66</v>
      </c>
      <c r="N39" s="48" t="str">
        <f t="shared" si="0"/>
        <v>PECAH KELAS</v>
      </c>
    </row>
    <row r="40" spans="1:14" ht="30.75" customHeight="1" x14ac:dyDescent="0.3">
      <c r="A40" s="180"/>
      <c r="B40" s="100" t="s">
        <v>389</v>
      </c>
      <c r="C40" s="100" t="s">
        <v>493</v>
      </c>
      <c r="D40" s="128" t="s">
        <v>548</v>
      </c>
      <c r="E40" s="128" t="s">
        <v>532</v>
      </c>
      <c r="F40" s="131"/>
      <c r="G40" s="131" t="s">
        <v>518</v>
      </c>
      <c r="H40" s="138" t="s">
        <v>483</v>
      </c>
      <c r="I40" s="100" t="s">
        <v>62</v>
      </c>
      <c r="J40" s="133">
        <v>53</v>
      </c>
      <c r="K40" s="131"/>
      <c r="L40" s="131"/>
      <c r="M40" s="133">
        <v>53</v>
      </c>
      <c r="N40" s="48" t="str">
        <f t="shared" si="0"/>
        <v>√</v>
      </c>
    </row>
    <row r="41" spans="1:14" ht="30.75" customHeight="1" x14ac:dyDescent="0.3">
      <c r="A41" s="180"/>
      <c r="B41" s="131" t="s">
        <v>389</v>
      </c>
      <c r="C41" s="131" t="s">
        <v>409</v>
      </c>
      <c r="D41" s="129" t="s">
        <v>430</v>
      </c>
      <c r="E41" s="129" t="s">
        <v>442</v>
      </c>
      <c r="F41" s="131"/>
      <c r="G41" s="131" t="s">
        <v>3</v>
      </c>
      <c r="H41" s="131" t="s">
        <v>484</v>
      </c>
      <c r="I41" s="131" t="s">
        <v>63</v>
      </c>
      <c r="J41" s="132">
        <v>34</v>
      </c>
      <c r="K41" s="131"/>
      <c r="L41" s="131"/>
      <c r="M41" s="132">
        <v>34</v>
      </c>
      <c r="N41" s="48" t="str">
        <f t="shared" si="0"/>
        <v>√</v>
      </c>
    </row>
    <row r="42" spans="1:14" ht="30.75" customHeight="1" x14ac:dyDescent="0.3">
      <c r="A42" s="180"/>
      <c r="B42" s="131" t="s">
        <v>389</v>
      </c>
      <c r="C42" s="131" t="s">
        <v>315</v>
      </c>
      <c r="D42" s="129" t="s">
        <v>433</v>
      </c>
      <c r="E42" s="129" t="s">
        <v>453</v>
      </c>
      <c r="F42" s="131"/>
      <c r="G42" s="131" t="s">
        <v>3</v>
      </c>
      <c r="H42" s="131" t="s">
        <v>481</v>
      </c>
      <c r="I42" s="131" t="s">
        <v>63</v>
      </c>
      <c r="J42" s="132">
        <v>50</v>
      </c>
      <c r="K42" s="131"/>
      <c r="L42" s="131"/>
      <c r="M42" s="132">
        <v>50</v>
      </c>
      <c r="N42" s="48" t="str">
        <f t="shared" si="0"/>
        <v>√</v>
      </c>
    </row>
    <row r="43" spans="1:14" ht="30.75" customHeight="1" x14ac:dyDescent="0.3">
      <c r="A43" s="180"/>
      <c r="B43" s="139" t="s">
        <v>275</v>
      </c>
      <c r="C43" s="139" t="s">
        <v>315</v>
      </c>
      <c r="D43" s="128" t="s">
        <v>338</v>
      </c>
      <c r="E43" s="128" t="s">
        <v>360</v>
      </c>
      <c r="F43" s="139" t="s">
        <v>375</v>
      </c>
      <c r="G43" s="100" t="s">
        <v>125</v>
      </c>
      <c r="H43" s="100" t="s">
        <v>244</v>
      </c>
      <c r="I43" s="100" t="s">
        <v>62</v>
      </c>
      <c r="J43" s="110" t="s">
        <v>537</v>
      </c>
      <c r="K43" s="100" t="s">
        <v>383</v>
      </c>
      <c r="L43" s="131"/>
      <c r="M43" s="110">
        <f>21+53</f>
        <v>74</v>
      </c>
      <c r="N43" s="48" t="str">
        <f t="shared" si="0"/>
        <v>PECAH KELAS</v>
      </c>
    </row>
    <row r="44" spans="1:14" ht="30.75" customHeight="1" x14ac:dyDescent="0.3">
      <c r="A44" s="180"/>
      <c r="B44" s="131" t="s">
        <v>390</v>
      </c>
      <c r="C44" s="131" t="s">
        <v>410</v>
      </c>
      <c r="D44" s="129" t="s">
        <v>431</v>
      </c>
      <c r="E44" s="129" t="s">
        <v>452</v>
      </c>
      <c r="F44" s="131"/>
      <c r="G44" s="131" t="s">
        <v>3</v>
      </c>
      <c r="H44" s="131" t="s">
        <v>482</v>
      </c>
      <c r="I44" s="131" t="s">
        <v>62</v>
      </c>
      <c r="J44" s="132">
        <v>32</v>
      </c>
      <c r="K44" s="131"/>
      <c r="L44" s="131"/>
      <c r="M44" s="132">
        <v>32</v>
      </c>
      <c r="N44" s="48" t="str">
        <f t="shared" si="0"/>
        <v>√</v>
      </c>
    </row>
    <row r="45" spans="1:14" ht="30.75" customHeight="1" x14ac:dyDescent="0.3">
      <c r="A45" s="180"/>
      <c r="B45" s="131" t="s">
        <v>390</v>
      </c>
      <c r="C45" s="131" t="s">
        <v>409</v>
      </c>
      <c r="D45" s="129" t="s">
        <v>430</v>
      </c>
      <c r="E45" s="129" t="s">
        <v>442</v>
      </c>
      <c r="F45" s="131"/>
      <c r="G45" s="131" t="s">
        <v>3</v>
      </c>
      <c r="H45" s="131" t="s">
        <v>484</v>
      </c>
      <c r="I45" s="131" t="s">
        <v>62</v>
      </c>
      <c r="J45" s="132">
        <v>47</v>
      </c>
      <c r="K45" s="131"/>
      <c r="L45" s="131"/>
      <c r="M45" s="132">
        <v>47</v>
      </c>
      <c r="N45" s="48" t="str">
        <f t="shared" si="0"/>
        <v>√</v>
      </c>
    </row>
    <row r="46" spans="1:14" ht="30.75" customHeight="1" x14ac:dyDescent="0.3">
      <c r="A46" s="180"/>
      <c r="B46" s="100" t="s">
        <v>390</v>
      </c>
      <c r="C46" s="100" t="s">
        <v>316</v>
      </c>
      <c r="D46" s="128" t="s">
        <v>339</v>
      </c>
      <c r="E46" s="128" t="s">
        <v>529</v>
      </c>
      <c r="F46" s="131"/>
      <c r="G46" s="131" t="s">
        <v>518</v>
      </c>
      <c r="H46" s="138" t="s">
        <v>552</v>
      </c>
      <c r="I46" s="100" t="s">
        <v>62</v>
      </c>
      <c r="J46" s="133">
        <v>48</v>
      </c>
      <c r="K46" s="131"/>
      <c r="L46" s="131"/>
      <c r="M46" s="133">
        <v>48</v>
      </c>
      <c r="N46" s="48" t="str">
        <f t="shared" si="0"/>
        <v>√</v>
      </c>
    </row>
    <row r="47" spans="1:14" ht="30.75" customHeight="1" x14ac:dyDescent="0.3">
      <c r="A47" s="180"/>
      <c r="B47" s="100" t="s">
        <v>390</v>
      </c>
      <c r="C47" s="100" t="s">
        <v>491</v>
      </c>
      <c r="D47" s="128" t="s">
        <v>505</v>
      </c>
      <c r="E47" s="128" t="s">
        <v>530</v>
      </c>
      <c r="F47" s="131"/>
      <c r="G47" s="131" t="s">
        <v>518</v>
      </c>
      <c r="H47" s="138" t="s">
        <v>553</v>
      </c>
      <c r="I47" s="100" t="s">
        <v>62</v>
      </c>
      <c r="J47" s="133">
        <v>53</v>
      </c>
      <c r="K47" s="131"/>
      <c r="L47" s="131"/>
      <c r="M47" s="133">
        <v>53</v>
      </c>
      <c r="N47" s="48" t="str">
        <f t="shared" si="0"/>
        <v>√</v>
      </c>
    </row>
    <row r="48" spans="1:14" ht="30.75" customHeight="1" x14ac:dyDescent="0.3">
      <c r="A48" s="180"/>
      <c r="B48" s="100" t="s">
        <v>390</v>
      </c>
      <c r="C48" s="100" t="s">
        <v>492</v>
      </c>
      <c r="D48" s="128" t="s">
        <v>506</v>
      </c>
      <c r="E48" s="128" t="s">
        <v>525</v>
      </c>
      <c r="F48" s="131"/>
      <c r="G48" s="131" t="s">
        <v>518</v>
      </c>
      <c r="H48" s="138" t="s">
        <v>554</v>
      </c>
      <c r="I48" s="100" t="s">
        <v>62</v>
      </c>
      <c r="J48" s="133">
        <v>67</v>
      </c>
      <c r="K48" s="131"/>
      <c r="L48" s="131"/>
      <c r="M48" s="133">
        <v>67</v>
      </c>
      <c r="N48" s="48" t="str">
        <f t="shared" si="0"/>
        <v>PECAH KELAS</v>
      </c>
    </row>
    <row r="49" spans="1:14" ht="30.75" customHeight="1" x14ac:dyDescent="0.3">
      <c r="A49" s="180"/>
      <c r="B49" s="139" t="s">
        <v>275</v>
      </c>
      <c r="C49" s="135" t="s">
        <v>316</v>
      </c>
      <c r="D49" s="128" t="s">
        <v>339</v>
      </c>
      <c r="E49" s="128" t="s">
        <v>361</v>
      </c>
      <c r="F49" s="135" t="s">
        <v>375</v>
      </c>
      <c r="G49" s="134" t="s">
        <v>377</v>
      </c>
      <c r="H49" s="100" t="s">
        <v>379</v>
      </c>
      <c r="I49" s="100" t="s">
        <v>380</v>
      </c>
      <c r="J49" s="110">
        <v>5</v>
      </c>
      <c r="K49" s="135" t="s">
        <v>381</v>
      </c>
      <c r="L49" s="131"/>
      <c r="M49" s="110">
        <v>5</v>
      </c>
      <c r="N49" s="48" t="str">
        <f t="shared" si="0"/>
        <v>√</v>
      </c>
    </row>
    <row r="50" spans="1:14" ht="30.75" customHeight="1" x14ac:dyDescent="0.3">
      <c r="A50" s="180"/>
      <c r="B50" s="131" t="s">
        <v>390</v>
      </c>
      <c r="C50" s="131" t="s">
        <v>413</v>
      </c>
      <c r="D50" s="129" t="s">
        <v>435</v>
      </c>
      <c r="E50" s="129" t="s">
        <v>469</v>
      </c>
      <c r="F50" s="131"/>
      <c r="G50" s="131" t="s">
        <v>3</v>
      </c>
      <c r="H50" s="131" t="s">
        <v>483</v>
      </c>
      <c r="I50" s="131" t="s">
        <v>63</v>
      </c>
      <c r="J50" s="132">
        <v>54</v>
      </c>
      <c r="K50" s="131"/>
      <c r="L50" s="131"/>
      <c r="M50" s="132">
        <v>54</v>
      </c>
      <c r="N50" s="48" t="str">
        <f t="shared" si="0"/>
        <v>√</v>
      </c>
    </row>
    <row r="51" spans="1:14" ht="30.75" customHeight="1" x14ac:dyDescent="0.3">
      <c r="A51" s="180"/>
      <c r="B51" s="131" t="s">
        <v>390</v>
      </c>
      <c r="C51" s="131" t="s">
        <v>410</v>
      </c>
      <c r="D51" s="129" t="s">
        <v>431</v>
      </c>
      <c r="E51" s="129" t="s">
        <v>451</v>
      </c>
      <c r="F51" s="131"/>
      <c r="G51" s="131" t="s">
        <v>3</v>
      </c>
      <c r="H51" s="131" t="s">
        <v>476</v>
      </c>
      <c r="I51" s="131" t="s">
        <v>87</v>
      </c>
      <c r="J51" s="132">
        <v>32</v>
      </c>
      <c r="K51" s="131"/>
      <c r="L51" s="131"/>
      <c r="M51" s="132">
        <v>32</v>
      </c>
      <c r="N51" s="48" t="str">
        <f t="shared" si="0"/>
        <v>√</v>
      </c>
    </row>
    <row r="52" spans="1:14" ht="30.75" customHeight="1" x14ac:dyDescent="0.3">
      <c r="A52" s="180"/>
      <c r="B52" s="131" t="s">
        <v>390</v>
      </c>
      <c r="C52" s="131" t="s">
        <v>411</v>
      </c>
      <c r="D52" s="129" t="s">
        <v>432</v>
      </c>
      <c r="E52" s="128" t="s">
        <v>471</v>
      </c>
      <c r="F52" s="131"/>
      <c r="G52" s="131" t="s">
        <v>3</v>
      </c>
      <c r="H52" s="131" t="s">
        <v>479</v>
      </c>
      <c r="I52" s="131" t="s">
        <v>180</v>
      </c>
      <c r="J52" s="132">
        <v>58</v>
      </c>
      <c r="K52" s="131"/>
      <c r="L52" s="131"/>
      <c r="M52" s="132">
        <v>58</v>
      </c>
      <c r="N52" s="48" t="str">
        <f t="shared" si="0"/>
        <v>√</v>
      </c>
    </row>
    <row r="53" spans="1:14" ht="30.75" customHeight="1" x14ac:dyDescent="0.3">
      <c r="A53" s="180"/>
      <c r="B53" s="131" t="s">
        <v>390</v>
      </c>
      <c r="C53" s="131" t="s">
        <v>412</v>
      </c>
      <c r="D53" s="129" t="s">
        <v>434</v>
      </c>
      <c r="E53" s="129" t="s">
        <v>440</v>
      </c>
      <c r="F53" s="131"/>
      <c r="G53" s="131" t="s">
        <v>3</v>
      </c>
      <c r="H53" s="131" t="s">
        <v>485</v>
      </c>
      <c r="I53" s="131" t="s">
        <v>180</v>
      </c>
      <c r="J53" s="132">
        <v>40</v>
      </c>
      <c r="K53" s="131"/>
      <c r="L53" s="131"/>
      <c r="M53" s="132">
        <v>40</v>
      </c>
      <c r="N53" s="48" t="str">
        <f t="shared" si="0"/>
        <v>√</v>
      </c>
    </row>
    <row r="54" spans="1:14" ht="30.75" customHeight="1" x14ac:dyDescent="0.3">
      <c r="A54" s="180"/>
      <c r="B54" s="139" t="s">
        <v>271</v>
      </c>
      <c r="C54" s="100" t="s">
        <v>318</v>
      </c>
      <c r="D54" s="128" t="s">
        <v>341</v>
      </c>
      <c r="E54" s="128" t="s">
        <v>356</v>
      </c>
      <c r="F54" s="100" t="s">
        <v>376</v>
      </c>
      <c r="G54" s="100" t="s">
        <v>1</v>
      </c>
      <c r="H54" s="100" t="s">
        <v>246</v>
      </c>
      <c r="I54" s="100" t="s">
        <v>62</v>
      </c>
      <c r="J54" s="110">
        <v>17</v>
      </c>
      <c r="K54" s="100" t="s">
        <v>382</v>
      </c>
      <c r="L54" s="131"/>
      <c r="M54" s="110">
        <v>17</v>
      </c>
      <c r="N54" s="48" t="str">
        <f t="shared" si="0"/>
        <v>√</v>
      </c>
    </row>
    <row r="55" spans="1:14" ht="30.75" customHeight="1" x14ac:dyDescent="0.3">
      <c r="A55" s="180"/>
      <c r="B55" s="131" t="s">
        <v>392</v>
      </c>
      <c r="C55" s="131" t="s">
        <v>398</v>
      </c>
      <c r="D55" s="129" t="s">
        <v>419</v>
      </c>
      <c r="E55" s="129" t="s">
        <v>456</v>
      </c>
      <c r="F55" s="131"/>
      <c r="G55" s="131" t="s">
        <v>3</v>
      </c>
      <c r="H55" s="131" t="s">
        <v>481</v>
      </c>
      <c r="I55" s="131" t="s">
        <v>62</v>
      </c>
      <c r="J55" s="132">
        <v>36</v>
      </c>
      <c r="K55" s="131"/>
      <c r="L55" s="131"/>
      <c r="M55" s="132">
        <v>36</v>
      </c>
      <c r="N55" s="48" t="str">
        <f t="shared" si="0"/>
        <v>√</v>
      </c>
    </row>
    <row r="56" spans="1:14" ht="30.75" customHeight="1" x14ac:dyDescent="0.3">
      <c r="A56" s="180"/>
      <c r="B56" s="100" t="s">
        <v>392</v>
      </c>
      <c r="C56" s="100" t="s">
        <v>490</v>
      </c>
      <c r="D56" s="128" t="s">
        <v>504</v>
      </c>
      <c r="E56" s="128" t="s">
        <v>528</v>
      </c>
      <c r="F56" s="131"/>
      <c r="G56" s="131" t="s">
        <v>518</v>
      </c>
      <c r="H56" s="138" t="s">
        <v>483</v>
      </c>
      <c r="I56" s="100" t="s">
        <v>62</v>
      </c>
      <c r="J56" s="133">
        <v>53</v>
      </c>
      <c r="K56" s="131"/>
      <c r="L56" s="131"/>
      <c r="M56" s="133">
        <v>53</v>
      </c>
      <c r="N56" s="48" t="str">
        <f t="shared" si="0"/>
        <v>√</v>
      </c>
    </row>
    <row r="57" spans="1:14" ht="30.75" customHeight="1" x14ac:dyDescent="0.3">
      <c r="A57" s="180"/>
      <c r="B57" s="139" t="s">
        <v>271</v>
      </c>
      <c r="C57" s="135" t="s">
        <v>317</v>
      </c>
      <c r="D57" s="128" t="s">
        <v>340</v>
      </c>
      <c r="E57" s="128" t="s">
        <v>362</v>
      </c>
      <c r="F57" s="135" t="s">
        <v>375</v>
      </c>
      <c r="G57" s="100" t="s">
        <v>378</v>
      </c>
      <c r="H57" s="100" t="s">
        <v>241</v>
      </c>
      <c r="I57" s="100" t="s">
        <v>261</v>
      </c>
      <c r="J57" s="110" t="s">
        <v>539</v>
      </c>
      <c r="K57" s="135" t="s">
        <v>381</v>
      </c>
      <c r="L57" s="131"/>
      <c r="M57" s="110">
        <f>10 + 49</f>
        <v>59</v>
      </c>
      <c r="N57" s="48" t="str">
        <f t="shared" si="0"/>
        <v>√</v>
      </c>
    </row>
    <row r="58" spans="1:14" ht="30.75" customHeight="1" x14ac:dyDescent="0.3">
      <c r="A58" s="180"/>
      <c r="B58" s="131" t="s">
        <v>392</v>
      </c>
      <c r="C58" s="131" t="s">
        <v>410</v>
      </c>
      <c r="D58" s="129" t="s">
        <v>431</v>
      </c>
      <c r="E58" s="129" t="s">
        <v>451</v>
      </c>
      <c r="F58" s="131"/>
      <c r="G58" s="131" t="s">
        <v>3</v>
      </c>
      <c r="H58" s="131" t="s">
        <v>476</v>
      </c>
      <c r="I58" s="131" t="s">
        <v>63</v>
      </c>
      <c r="J58" s="132">
        <v>34</v>
      </c>
      <c r="K58" s="131"/>
      <c r="L58" s="131"/>
      <c r="M58" s="132">
        <v>34</v>
      </c>
      <c r="N58" s="48" t="str">
        <f t="shared" si="0"/>
        <v>√</v>
      </c>
    </row>
    <row r="59" spans="1:14" ht="30.75" customHeight="1" x14ac:dyDescent="0.3">
      <c r="A59" s="180"/>
      <c r="B59" s="131" t="s">
        <v>392</v>
      </c>
      <c r="C59" s="131" t="s">
        <v>412</v>
      </c>
      <c r="D59" s="129" t="s">
        <v>434</v>
      </c>
      <c r="E59" s="129" t="s">
        <v>457</v>
      </c>
      <c r="F59" s="131"/>
      <c r="G59" s="131" t="s">
        <v>3</v>
      </c>
      <c r="H59" s="131" t="s">
        <v>482</v>
      </c>
      <c r="I59" s="131" t="s">
        <v>63</v>
      </c>
      <c r="J59" s="132">
        <v>49</v>
      </c>
      <c r="K59" s="131"/>
      <c r="L59" s="131"/>
      <c r="M59" s="132">
        <v>49</v>
      </c>
      <c r="N59" s="48" t="str">
        <f t="shared" si="0"/>
        <v>√</v>
      </c>
    </row>
    <row r="60" spans="1:14" ht="30.75" customHeight="1" x14ac:dyDescent="0.3">
      <c r="A60" s="180"/>
      <c r="B60" s="131" t="s">
        <v>392</v>
      </c>
      <c r="C60" s="131" t="s">
        <v>414</v>
      </c>
      <c r="D60" s="129" t="s">
        <v>436</v>
      </c>
      <c r="E60" s="129" t="s">
        <v>455</v>
      </c>
      <c r="F60" s="131"/>
      <c r="G60" s="131" t="s">
        <v>3</v>
      </c>
      <c r="H60" s="131" t="s">
        <v>475</v>
      </c>
      <c r="I60" s="131" t="s">
        <v>180</v>
      </c>
      <c r="J60" s="132">
        <v>59</v>
      </c>
      <c r="K60" s="131"/>
      <c r="L60" s="131"/>
      <c r="M60" s="132">
        <v>59</v>
      </c>
      <c r="N60" s="48" t="str">
        <f t="shared" si="0"/>
        <v>√</v>
      </c>
    </row>
    <row r="61" spans="1:14" ht="30.75" customHeight="1" x14ac:dyDescent="0.3">
      <c r="A61" s="180"/>
      <c r="B61" s="131" t="s">
        <v>392</v>
      </c>
      <c r="C61" s="131" t="s">
        <v>409</v>
      </c>
      <c r="D61" s="129" t="s">
        <v>430</v>
      </c>
      <c r="E61" s="129" t="s">
        <v>448</v>
      </c>
      <c r="F61" s="131"/>
      <c r="G61" s="131" t="s">
        <v>3</v>
      </c>
      <c r="H61" s="131" t="s">
        <v>479</v>
      </c>
      <c r="I61" s="131" t="s">
        <v>180</v>
      </c>
      <c r="J61" s="132">
        <v>92</v>
      </c>
      <c r="K61" s="131"/>
      <c r="L61" s="131"/>
      <c r="M61" s="132">
        <v>92</v>
      </c>
      <c r="N61" s="48" t="str">
        <f t="shared" si="0"/>
        <v>PECAH KELAS</v>
      </c>
    </row>
    <row r="62" spans="1:14" ht="30.75" customHeight="1" x14ac:dyDescent="0.3">
      <c r="A62" s="180"/>
      <c r="B62" s="131" t="s">
        <v>394</v>
      </c>
      <c r="C62" s="131" t="s">
        <v>402</v>
      </c>
      <c r="D62" s="129" t="s">
        <v>423</v>
      </c>
      <c r="E62" s="129" t="s">
        <v>449</v>
      </c>
      <c r="F62" s="131"/>
      <c r="G62" s="131" t="s">
        <v>3</v>
      </c>
      <c r="H62" s="131" t="s">
        <v>479</v>
      </c>
      <c r="I62" s="131" t="s">
        <v>488</v>
      </c>
      <c r="J62" s="132">
        <v>17</v>
      </c>
      <c r="K62" s="131"/>
      <c r="L62" s="131"/>
      <c r="M62" s="132">
        <v>17</v>
      </c>
      <c r="N62" s="48" t="str">
        <f t="shared" si="0"/>
        <v>√</v>
      </c>
    </row>
    <row r="63" spans="1:14" ht="30.75" customHeight="1" x14ac:dyDescent="0.3">
      <c r="A63" s="180"/>
      <c r="B63" s="131" t="s">
        <v>395</v>
      </c>
      <c r="C63" s="131" t="s">
        <v>407</v>
      </c>
      <c r="D63" s="129" t="s">
        <v>428</v>
      </c>
      <c r="E63" s="129" t="s">
        <v>450</v>
      </c>
      <c r="F63" s="131"/>
      <c r="G63" s="131" t="s">
        <v>3</v>
      </c>
      <c r="H63" s="131" t="s">
        <v>479</v>
      </c>
      <c r="I63" s="131" t="s">
        <v>488</v>
      </c>
      <c r="J63" s="132">
        <v>17</v>
      </c>
      <c r="K63" s="131"/>
      <c r="L63" s="131"/>
      <c r="M63" s="132">
        <v>17</v>
      </c>
      <c r="N63" s="48" t="str">
        <f t="shared" si="0"/>
        <v>√</v>
      </c>
    </row>
    <row r="64" spans="1:14" ht="30.75" customHeight="1" x14ac:dyDescent="0.3">
      <c r="A64" s="180" t="s">
        <v>306</v>
      </c>
      <c r="B64" s="139" t="s">
        <v>269</v>
      </c>
      <c r="C64" s="100" t="s">
        <v>319</v>
      </c>
      <c r="D64" s="128" t="s">
        <v>342</v>
      </c>
      <c r="E64" s="128" t="s">
        <v>363</v>
      </c>
      <c r="F64" s="100" t="s">
        <v>376</v>
      </c>
      <c r="G64" s="100" t="s">
        <v>1</v>
      </c>
      <c r="H64" s="100" t="s">
        <v>246</v>
      </c>
      <c r="I64" s="100" t="s">
        <v>62</v>
      </c>
      <c r="J64" s="110">
        <v>18</v>
      </c>
      <c r="K64" s="100" t="s">
        <v>382</v>
      </c>
      <c r="L64" s="131"/>
      <c r="M64" s="110">
        <v>18</v>
      </c>
      <c r="N64" s="48" t="str">
        <f t="shared" si="0"/>
        <v>√</v>
      </c>
    </row>
    <row r="65" spans="1:14" ht="30.75" customHeight="1" x14ac:dyDescent="0.3">
      <c r="A65" s="180"/>
      <c r="B65" s="131" t="s">
        <v>389</v>
      </c>
      <c r="C65" s="131" t="s">
        <v>402</v>
      </c>
      <c r="D65" s="129" t="s">
        <v>423</v>
      </c>
      <c r="E65" s="129" t="s">
        <v>449</v>
      </c>
      <c r="F65" s="131"/>
      <c r="G65" s="131" t="s">
        <v>3</v>
      </c>
      <c r="H65" s="131" t="s">
        <v>477</v>
      </c>
      <c r="I65" s="131" t="s">
        <v>62</v>
      </c>
      <c r="J65" s="132">
        <v>50</v>
      </c>
      <c r="K65" s="131"/>
      <c r="L65" s="131"/>
      <c r="M65" s="132">
        <v>50</v>
      </c>
      <c r="N65" s="48" t="str">
        <f t="shared" si="0"/>
        <v>√</v>
      </c>
    </row>
    <row r="66" spans="1:14" ht="30.75" customHeight="1" x14ac:dyDescent="0.3">
      <c r="A66" s="180"/>
      <c r="B66" s="131" t="s">
        <v>389</v>
      </c>
      <c r="C66" s="131" t="s">
        <v>411</v>
      </c>
      <c r="D66" s="129" t="s">
        <v>432</v>
      </c>
      <c r="E66" s="128" t="s">
        <v>470</v>
      </c>
      <c r="F66" s="131"/>
      <c r="G66" s="131" t="s">
        <v>3</v>
      </c>
      <c r="H66" s="131" t="s">
        <v>484</v>
      </c>
      <c r="I66" s="131" t="s">
        <v>62</v>
      </c>
      <c r="J66" s="132">
        <v>34</v>
      </c>
      <c r="K66" s="131"/>
      <c r="L66" s="131"/>
      <c r="M66" s="132">
        <v>34</v>
      </c>
      <c r="N66" s="48" t="str">
        <f t="shared" si="0"/>
        <v>√</v>
      </c>
    </row>
    <row r="67" spans="1:14" ht="30.75" customHeight="1" x14ac:dyDescent="0.3">
      <c r="A67" s="180"/>
      <c r="B67" s="100" t="s">
        <v>389</v>
      </c>
      <c r="C67" s="100" t="s">
        <v>495</v>
      </c>
      <c r="D67" s="128" t="s">
        <v>549</v>
      </c>
      <c r="E67" s="128" t="s">
        <v>533</v>
      </c>
      <c r="F67" s="131"/>
      <c r="G67" s="131" t="s">
        <v>518</v>
      </c>
      <c r="H67" s="138" t="s">
        <v>552</v>
      </c>
      <c r="I67" s="100" t="s">
        <v>62</v>
      </c>
      <c r="J67" s="133">
        <v>50</v>
      </c>
      <c r="K67" s="131"/>
      <c r="L67" s="131"/>
      <c r="M67" s="133">
        <v>50</v>
      </c>
      <c r="N67" s="48" t="str">
        <f t="shared" si="0"/>
        <v>√</v>
      </c>
    </row>
    <row r="68" spans="1:14" ht="30.75" customHeight="1" x14ac:dyDescent="0.3">
      <c r="A68" s="180"/>
      <c r="B68" s="100" t="s">
        <v>389</v>
      </c>
      <c r="C68" s="100" t="s">
        <v>496</v>
      </c>
      <c r="D68" s="128" t="s">
        <v>511</v>
      </c>
      <c r="E68" s="128" t="s">
        <v>534</v>
      </c>
      <c r="F68" s="131"/>
      <c r="G68" s="131" t="s">
        <v>518</v>
      </c>
      <c r="H68" s="138" t="s">
        <v>487</v>
      </c>
      <c r="I68" s="100" t="s">
        <v>62</v>
      </c>
      <c r="J68" s="133">
        <v>67</v>
      </c>
      <c r="K68" s="131"/>
      <c r="L68" s="131"/>
      <c r="M68" s="133">
        <v>67</v>
      </c>
      <c r="N68" s="48" t="str">
        <f t="shared" si="0"/>
        <v>PECAH KELAS</v>
      </c>
    </row>
    <row r="69" spans="1:14" ht="30.75" customHeight="1" x14ac:dyDescent="0.3">
      <c r="A69" s="180"/>
      <c r="B69" s="131" t="s">
        <v>389</v>
      </c>
      <c r="C69" s="131" t="s">
        <v>402</v>
      </c>
      <c r="D69" s="129" t="s">
        <v>423</v>
      </c>
      <c r="E69" s="129" t="s">
        <v>459</v>
      </c>
      <c r="F69" s="131"/>
      <c r="G69" s="131" t="s">
        <v>3</v>
      </c>
      <c r="H69" s="131" t="s">
        <v>483</v>
      </c>
      <c r="I69" s="131" t="s">
        <v>63</v>
      </c>
      <c r="J69" s="132">
        <v>53</v>
      </c>
      <c r="K69" s="131"/>
      <c r="L69" s="131"/>
      <c r="M69" s="132">
        <v>53</v>
      </c>
      <c r="N69" s="48" t="str">
        <f t="shared" si="0"/>
        <v>√</v>
      </c>
    </row>
    <row r="70" spans="1:14" ht="30.75" customHeight="1" x14ac:dyDescent="0.3">
      <c r="A70" s="180"/>
      <c r="B70" s="131" t="s">
        <v>389</v>
      </c>
      <c r="C70" s="131" t="s">
        <v>414</v>
      </c>
      <c r="D70" s="129" t="s">
        <v>436</v>
      </c>
      <c r="E70" s="129" t="s">
        <v>452</v>
      </c>
      <c r="F70" s="131"/>
      <c r="G70" s="131" t="s">
        <v>3</v>
      </c>
      <c r="H70" s="131" t="s">
        <v>482</v>
      </c>
      <c r="I70" s="131" t="s">
        <v>63</v>
      </c>
      <c r="J70" s="132">
        <v>35</v>
      </c>
      <c r="K70" s="131"/>
      <c r="L70" s="131"/>
      <c r="M70" s="132">
        <v>35</v>
      </c>
      <c r="N70" s="48" t="str">
        <f t="shared" si="0"/>
        <v>√</v>
      </c>
    </row>
    <row r="71" spans="1:14" ht="30.75" customHeight="1" x14ac:dyDescent="0.3">
      <c r="A71" s="180"/>
      <c r="B71" s="139" t="s">
        <v>275</v>
      </c>
      <c r="C71" s="100" t="s">
        <v>321</v>
      </c>
      <c r="D71" s="128" t="s">
        <v>344</v>
      </c>
      <c r="E71" s="128" t="s">
        <v>365</v>
      </c>
      <c r="F71" s="135" t="s">
        <v>376</v>
      </c>
      <c r="G71" s="100" t="s">
        <v>1</v>
      </c>
      <c r="H71" s="100" t="s">
        <v>243</v>
      </c>
      <c r="I71" s="100" t="s">
        <v>62</v>
      </c>
      <c r="J71" s="110">
        <v>5</v>
      </c>
      <c r="K71" s="135" t="s">
        <v>381</v>
      </c>
      <c r="L71" s="131"/>
      <c r="M71" s="110">
        <v>5</v>
      </c>
      <c r="N71" s="48" t="str">
        <f t="shared" si="0"/>
        <v>√</v>
      </c>
    </row>
    <row r="72" spans="1:14" ht="30.75" customHeight="1" x14ac:dyDescent="0.3">
      <c r="A72" s="180"/>
      <c r="B72" s="131" t="s">
        <v>390</v>
      </c>
      <c r="C72" s="131" t="s">
        <v>405</v>
      </c>
      <c r="D72" s="129" t="s">
        <v>426</v>
      </c>
      <c r="E72" s="129" t="s">
        <v>449</v>
      </c>
      <c r="F72" s="131"/>
      <c r="G72" s="131" t="s">
        <v>3</v>
      </c>
      <c r="H72" s="131" t="s">
        <v>487</v>
      </c>
      <c r="I72" s="131" t="s">
        <v>62</v>
      </c>
      <c r="J72" s="132">
        <v>36</v>
      </c>
      <c r="K72" s="131"/>
      <c r="L72" s="131"/>
      <c r="M72" s="132">
        <v>36</v>
      </c>
      <c r="N72" s="48" t="str">
        <f t="shared" si="0"/>
        <v>√</v>
      </c>
    </row>
    <row r="73" spans="1:14" ht="30.75" customHeight="1" x14ac:dyDescent="0.3">
      <c r="A73" s="180"/>
      <c r="B73" s="131" t="s">
        <v>390</v>
      </c>
      <c r="C73" s="131" t="s">
        <v>416</v>
      </c>
      <c r="D73" s="129" t="s">
        <v>438</v>
      </c>
      <c r="E73" s="129" t="s">
        <v>453</v>
      </c>
      <c r="F73" s="131"/>
      <c r="G73" s="131" t="s">
        <v>3</v>
      </c>
      <c r="H73" s="131" t="s">
        <v>476</v>
      </c>
      <c r="I73" s="131" t="s">
        <v>62</v>
      </c>
      <c r="J73" s="132">
        <v>43</v>
      </c>
      <c r="K73" s="131"/>
      <c r="L73" s="131"/>
      <c r="M73" s="132">
        <v>43</v>
      </c>
      <c r="N73" s="48" t="str">
        <f t="shared" si="0"/>
        <v>√</v>
      </c>
    </row>
    <row r="74" spans="1:14" ht="30.75" customHeight="1" x14ac:dyDescent="0.3">
      <c r="A74" s="180"/>
      <c r="B74" s="100" t="s">
        <v>390</v>
      </c>
      <c r="C74" s="100" t="s">
        <v>494</v>
      </c>
      <c r="D74" s="128" t="s">
        <v>509</v>
      </c>
      <c r="E74" s="128" t="s">
        <v>531</v>
      </c>
      <c r="F74" s="131"/>
      <c r="G74" s="131" t="s">
        <v>518</v>
      </c>
      <c r="H74" s="138" t="s">
        <v>483</v>
      </c>
      <c r="I74" s="100" t="s">
        <v>62</v>
      </c>
      <c r="J74" s="133">
        <v>66</v>
      </c>
      <c r="K74" s="131"/>
      <c r="L74" s="131"/>
      <c r="M74" s="133">
        <v>66</v>
      </c>
      <c r="N74" s="48" t="str">
        <f t="shared" si="0"/>
        <v>PECAH KELAS</v>
      </c>
    </row>
    <row r="75" spans="1:14" ht="30.75" customHeight="1" x14ac:dyDescent="0.3">
      <c r="A75" s="180"/>
      <c r="B75" s="139" t="s">
        <v>275</v>
      </c>
      <c r="C75" s="139" t="s">
        <v>320</v>
      </c>
      <c r="D75" s="128" t="s">
        <v>343</v>
      </c>
      <c r="E75" s="128" t="s">
        <v>364</v>
      </c>
      <c r="F75" s="139" t="s">
        <v>375</v>
      </c>
      <c r="G75" s="100" t="s">
        <v>93</v>
      </c>
      <c r="H75" s="100" t="s">
        <v>248</v>
      </c>
      <c r="I75" s="100" t="s">
        <v>261</v>
      </c>
      <c r="J75" s="110" t="s">
        <v>540</v>
      </c>
      <c r="K75" s="100" t="s">
        <v>383</v>
      </c>
      <c r="L75" s="131"/>
      <c r="M75" s="110">
        <f>48 + 29</f>
        <v>77</v>
      </c>
      <c r="N75" s="48" t="str">
        <f t="shared" si="0"/>
        <v>PECAH KELAS</v>
      </c>
    </row>
    <row r="76" spans="1:14" ht="30.75" customHeight="1" x14ac:dyDescent="0.3">
      <c r="A76" s="180"/>
      <c r="B76" s="131" t="s">
        <v>390</v>
      </c>
      <c r="C76" s="131" t="s">
        <v>411</v>
      </c>
      <c r="D76" s="129" t="s">
        <v>432</v>
      </c>
      <c r="E76" s="128" t="s">
        <v>472</v>
      </c>
      <c r="F76" s="131"/>
      <c r="G76" s="131" t="s">
        <v>3</v>
      </c>
      <c r="H76" s="131" t="s">
        <v>482</v>
      </c>
      <c r="I76" s="131" t="s">
        <v>63</v>
      </c>
      <c r="J76" s="132">
        <v>33</v>
      </c>
      <c r="K76" s="131"/>
      <c r="L76" s="131"/>
      <c r="M76" s="132">
        <v>33</v>
      </c>
      <c r="N76" s="48" t="str">
        <f t="shared" si="0"/>
        <v>√</v>
      </c>
    </row>
    <row r="77" spans="1:14" ht="30.75" customHeight="1" x14ac:dyDescent="0.3">
      <c r="A77" s="180"/>
      <c r="B77" s="131" t="s">
        <v>390</v>
      </c>
      <c r="C77" s="131" t="s">
        <v>416</v>
      </c>
      <c r="D77" s="129" t="s">
        <v>438</v>
      </c>
      <c r="E77" s="128" t="s">
        <v>468</v>
      </c>
      <c r="F77" s="131"/>
      <c r="G77" s="131" t="s">
        <v>3</v>
      </c>
      <c r="H77" s="131" t="s">
        <v>481</v>
      </c>
      <c r="I77" s="131" t="s">
        <v>63</v>
      </c>
      <c r="J77" s="132">
        <v>33</v>
      </c>
      <c r="K77" s="131"/>
      <c r="L77" s="131"/>
      <c r="M77" s="132">
        <v>33</v>
      </c>
      <c r="N77" s="48" t="str">
        <f t="shared" si="0"/>
        <v>√</v>
      </c>
    </row>
    <row r="78" spans="1:14" ht="30.75" customHeight="1" x14ac:dyDescent="0.3">
      <c r="A78" s="180"/>
      <c r="B78" s="131" t="s">
        <v>390</v>
      </c>
      <c r="C78" s="131" t="s">
        <v>398</v>
      </c>
      <c r="D78" s="129" t="s">
        <v>419</v>
      </c>
      <c r="E78" s="129" t="s">
        <v>458</v>
      </c>
      <c r="F78" s="131"/>
      <c r="G78" s="131" t="s">
        <v>3</v>
      </c>
      <c r="H78" s="131" t="s">
        <v>478</v>
      </c>
      <c r="I78" s="131" t="s">
        <v>87</v>
      </c>
      <c r="J78" s="132">
        <v>35</v>
      </c>
      <c r="K78" s="131"/>
      <c r="L78" s="131"/>
      <c r="M78" s="132">
        <v>35</v>
      </c>
      <c r="N78" s="48" t="str">
        <f t="shared" si="0"/>
        <v>√</v>
      </c>
    </row>
    <row r="79" spans="1:14" ht="30.75" customHeight="1" x14ac:dyDescent="0.3">
      <c r="A79" s="180"/>
      <c r="B79" s="131" t="s">
        <v>390</v>
      </c>
      <c r="C79" s="131" t="s">
        <v>403</v>
      </c>
      <c r="D79" s="129" t="s">
        <v>424</v>
      </c>
      <c r="E79" s="129" t="s">
        <v>445</v>
      </c>
      <c r="F79" s="131"/>
      <c r="G79" s="131" t="s">
        <v>3</v>
      </c>
      <c r="H79" s="131" t="s">
        <v>475</v>
      </c>
      <c r="I79" s="131" t="s">
        <v>180</v>
      </c>
      <c r="J79" s="132">
        <v>40</v>
      </c>
      <c r="K79" s="131"/>
      <c r="L79" s="131"/>
      <c r="M79" s="132">
        <v>40</v>
      </c>
      <c r="N79" s="48" t="str">
        <f t="shared" ref="N79:N134" si="1">IF(M79&gt;=65,"PECAH KELAS","√")</f>
        <v>√</v>
      </c>
    </row>
    <row r="80" spans="1:14" ht="30.75" customHeight="1" x14ac:dyDescent="0.3">
      <c r="A80" s="180"/>
      <c r="B80" s="139" t="s">
        <v>271</v>
      </c>
      <c r="C80" s="100" t="s">
        <v>322</v>
      </c>
      <c r="D80" s="128" t="s">
        <v>345</v>
      </c>
      <c r="E80" s="128" t="s">
        <v>366</v>
      </c>
      <c r="F80" s="139" t="s">
        <v>376</v>
      </c>
      <c r="G80" s="100" t="s">
        <v>1</v>
      </c>
      <c r="H80" s="100" t="s">
        <v>246</v>
      </c>
      <c r="I80" s="100" t="s">
        <v>62</v>
      </c>
      <c r="J80" s="110">
        <v>17</v>
      </c>
      <c r="K80" s="100" t="s">
        <v>382</v>
      </c>
      <c r="L80" s="131"/>
      <c r="M80" s="110">
        <v>17</v>
      </c>
      <c r="N80" s="48" t="str">
        <f t="shared" si="1"/>
        <v>√</v>
      </c>
    </row>
    <row r="81" spans="1:14" ht="30.75" customHeight="1" x14ac:dyDescent="0.3">
      <c r="A81" s="180"/>
      <c r="B81" s="139" t="s">
        <v>271</v>
      </c>
      <c r="C81" s="139" t="s">
        <v>323</v>
      </c>
      <c r="D81" s="128" t="s">
        <v>346</v>
      </c>
      <c r="E81" s="128" t="s">
        <v>363</v>
      </c>
      <c r="F81" s="139" t="s">
        <v>376</v>
      </c>
      <c r="G81" s="100" t="s">
        <v>546</v>
      </c>
      <c r="H81" s="100" t="s">
        <v>245</v>
      </c>
      <c r="I81" s="100" t="s">
        <v>62</v>
      </c>
      <c r="J81" s="110" t="s">
        <v>545</v>
      </c>
      <c r="K81" s="100" t="s">
        <v>383</v>
      </c>
      <c r="L81" s="131"/>
      <c r="M81" s="110">
        <f>18 + 1</f>
        <v>19</v>
      </c>
      <c r="N81" s="48" t="str">
        <f t="shared" si="1"/>
        <v>√</v>
      </c>
    </row>
    <row r="82" spans="1:14" ht="30.75" customHeight="1" x14ac:dyDescent="0.3">
      <c r="A82" s="180"/>
      <c r="B82" s="131" t="s">
        <v>392</v>
      </c>
      <c r="C82" s="131" t="s">
        <v>323</v>
      </c>
      <c r="D82" s="129" t="s">
        <v>346</v>
      </c>
      <c r="E82" s="129" t="s">
        <v>461</v>
      </c>
      <c r="F82" s="131"/>
      <c r="G82" s="131" t="s">
        <v>3</v>
      </c>
      <c r="H82" s="131" t="s">
        <v>484</v>
      </c>
      <c r="I82" s="131" t="s">
        <v>62</v>
      </c>
      <c r="J82" s="132">
        <v>1</v>
      </c>
      <c r="K82" s="131"/>
      <c r="L82" s="131"/>
      <c r="M82" s="132">
        <v>1</v>
      </c>
      <c r="N82" s="48" t="str">
        <f t="shared" si="1"/>
        <v>√</v>
      </c>
    </row>
    <row r="83" spans="1:14" ht="30.75" customHeight="1" x14ac:dyDescent="0.3">
      <c r="A83" s="180"/>
      <c r="B83" s="131" t="s">
        <v>392</v>
      </c>
      <c r="C83" s="131" t="s">
        <v>316</v>
      </c>
      <c r="D83" s="129" t="s">
        <v>339</v>
      </c>
      <c r="E83" s="129" t="s">
        <v>463</v>
      </c>
      <c r="F83" s="131"/>
      <c r="G83" s="131" t="s">
        <v>3</v>
      </c>
      <c r="H83" s="131" t="s">
        <v>476</v>
      </c>
      <c r="I83" s="131" t="s">
        <v>62</v>
      </c>
      <c r="J83" s="132">
        <v>41</v>
      </c>
      <c r="K83" s="131"/>
      <c r="L83" s="131"/>
      <c r="M83" s="132">
        <v>41</v>
      </c>
      <c r="N83" s="48" t="str">
        <f t="shared" si="1"/>
        <v>√</v>
      </c>
    </row>
    <row r="84" spans="1:14" ht="30.75" customHeight="1" x14ac:dyDescent="0.3">
      <c r="A84" s="180"/>
      <c r="B84" s="131" t="s">
        <v>392</v>
      </c>
      <c r="C84" s="131" t="s">
        <v>413</v>
      </c>
      <c r="D84" s="129" t="s">
        <v>435</v>
      </c>
      <c r="E84" s="129" t="s">
        <v>457</v>
      </c>
      <c r="F84" s="131"/>
      <c r="G84" s="131" t="s">
        <v>3</v>
      </c>
      <c r="H84" s="131" t="s">
        <v>481</v>
      </c>
      <c r="I84" s="131" t="s">
        <v>62</v>
      </c>
      <c r="J84" s="132">
        <v>80</v>
      </c>
      <c r="K84" s="131"/>
      <c r="L84" s="131"/>
      <c r="M84" s="132">
        <v>80</v>
      </c>
      <c r="N84" s="48" t="str">
        <f t="shared" si="1"/>
        <v>PECAH KELAS</v>
      </c>
    </row>
    <row r="85" spans="1:14" ht="30.75" customHeight="1" x14ac:dyDescent="0.3">
      <c r="A85" s="180"/>
      <c r="B85" s="131" t="s">
        <v>393</v>
      </c>
      <c r="C85" s="131" t="s">
        <v>316</v>
      </c>
      <c r="D85" s="129" t="s">
        <v>339</v>
      </c>
      <c r="E85" s="129" t="s">
        <v>463</v>
      </c>
      <c r="F85" s="131"/>
      <c r="G85" s="131" t="s">
        <v>3</v>
      </c>
      <c r="H85" s="131" t="s">
        <v>476</v>
      </c>
      <c r="I85" s="131" t="s">
        <v>63</v>
      </c>
      <c r="J85" s="132">
        <v>33</v>
      </c>
      <c r="K85" s="131"/>
      <c r="L85" s="131"/>
      <c r="M85" s="132">
        <v>33</v>
      </c>
      <c r="N85" s="48" t="str">
        <f t="shared" si="1"/>
        <v>√</v>
      </c>
    </row>
    <row r="86" spans="1:14" ht="30.75" customHeight="1" x14ac:dyDescent="0.3">
      <c r="A86" s="180"/>
      <c r="B86" s="131" t="s">
        <v>392</v>
      </c>
      <c r="C86" s="131" t="s">
        <v>405</v>
      </c>
      <c r="D86" s="129" t="s">
        <v>426</v>
      </c>
      <c r="E86" s="129" t="s">
        <v>449</v>
      </c>
      <c r="F86" s="131"/>
      <c r="G86" s="131" t="s">
        <v>3</v>
      </c>
      <c r="H86" s="131" t="s">
        <v>482</v>
      </c>
      <c r="I86" s="131" t="s">
        <v>63</v>
      </c>
      <c r="J86" s="132">
        <v>34</v>
      </c>
      <c r="K86" s="131"/>
      <c r="L86" s="131"/>
      <c r="M86" s="132">
        <v>34</v>
      </c>
      <c r="N86" s="48" t="str">
        <f t="shared" si="1"/>
        <v>√</v>
      </c>
    </row>
    <row r="87" spans="1:14" ht="30.75" customHeight="1" x14ac:dyDescent="0.3">
      <c r="A87" s="180"/>
      <c r="B87" s="131" t="s">
        <v>392</v>
      </c>
      <c r="C87" s="131" t="s">
        <v>411</v>
      </c>
      <c r="D87" s="129" t="s">
        <v>432</v>
      </c>
      <c r="E87" s="129" t="s">
        <v>462</v>
      </c>
      <c r="F87" s="131"/>
      <c r="G87" s="131" t="s">
        <v>3</v>
      </c>
      <c r="H87" s="131" t="s">
        <v>478</v>
      </c>
      <c r="I87" s="131" t="s">
        <v>87</v>
      </c>
      <c r="J87" s="132">
        <v>36</v>
      </c>
      <c r="K87" s="131"/>
      <c r="L87" s="131"/>
      <c r="M87" s="132">
        <v>36</v>
      </c>
      <c r="N87" s="48" t="str">
        <f t="shared" si="1"/>
        <v>√</v>
      </c>
    </row>
    <row r="88" spans="1:14" ht="30.75" customHeight="1" x14ac:dyDescent="0.3">
      <c r="A88" s="180"/>
      <c r="B88" s="131" t="s">
        <v>393</v>
      </c>
      <c r="C88" s="131" t="s">
        <v>398</v>
      </c>
      <c r="D88" s="129" t="s">
        <v>419</v>
      </c>
      <c r="E88" s="129" t="s">
        <v>456</v>
      </c>
      <c r="F88" s="131"/>
      <c r="G88" s="131" t="s">
        <v>3</v>
      </c>
      <c r="H88" s="131" t="s">
        <v>475</v>
      </c>
      <c r="I88" s="131" t="s">
        <v>180</v>
      </c>
      <c r="J88" s="132">
        <v>58</v>
      </c>
      <c r="K88" s="131"/>
      <c r="L88" s="131"/>
      <c r="M88" s="132">
        <v>58</v>
      </c>
      <c r="N88" s="48" t="str">
        <f t="shared" si="1"/>
        <v>√</v>
      </c>
    </row>
    <row r="89" spans="1:14" ht="30.75" customHeight="1" x14ac:dyDescent="0.3">
      <c r="A89" s="180"/>
      <c r="B89" s="131" t="s">
        <v>392</v>
      </c>
      <c r="C89" s="131" t="s">
        <v>331</v>
      </c>
      <c r="D89" s="129" t="s">
        <v>355</v>
      </c>
      <c r="E89" s="129" t="s">
        <v>460</v>
      </c>
      <c r="F89" s="131"/>
      <c r="G89" s="131" t="s">
        <v>3</v>
      </c>
      <c r="H89" s="131" t="s">
        <v>479</v>
      </c>
      <c r="I89" s="131" t="s">
        <v>180</v>
      </c>
      <c r="J89" s="132">
        <v>37</v>
      </c>
      <c r="K89" s="131"/>
      <c r="L89" s="131"/>
      <c r="M89" s="132">
        <v>37</v>
      </c>
      <c r="N89" s="48" t="str">
        <f t="shared" si="1"/>
        <v>√</v>
      </c>
    </row>
    <row r="90" spans="1:14" ht="30.75" customHeight="1" x14ac:dyDescent="0.3">
      <c r="A90" s="180"/>
      <c r="B90" s="131" t="s">
        <v>394</v>
      </c>
      <c r="C90" s="131" t="s">
        <v>315</v>
      </c>
      <c r="D90" s="129" t="s">
        <v>433</v>
      </c>
      <c r="E90" s="129" t="s">
        <v>464</v>
      </c>
      <c r="F90" s="131"/>
      <c r="G90" s="131" t="s">
        <v>3</v>
      </c>
      <c r="H90" s="131" t="s">
        <v>479</v>
      </c>
      <c r="I90" s="131" t="s">
        <v>488</v>
      </c>
      <c r="J90" s="132">
        <v>17</v>
      </c>
      <c r="K90" s="131"/>
      <c r="L90" s="131"/>
      <c r="M90" s="132">
        <v>17</v>
      </c>
      <c r="N90" s="48" t="str">
        <f t="shared" si="1"/>
        <v>√</v>
      </c>
    </row>
    <row r="91" spans="1:14" ht="30.75" customHeight="1" x14ac:dyDescent="0.3">
      <c r="A91" s="180"/>
      <c r="B91" s="131" t="s">
        <v>395</v>
      </c>
      <c r="C91" s="131" t="s">
        <v>412</v>
      </c>
      <c r="D91" s="129" t="s">
        <v>434</v>
      </c>
      <c r="E91" s="128" t="s">
        <v>370</v>
      </c>
      <c r="F91" s="131"/>
      <c r="G91" s="131" t="s">
        <v>3</v>
      </c>
      <c r="H91" s="131" t="s">
        <v>479</v>
      </c>
      <c r="I91" s="131" t="s">
        <v>488</v>
      </c>
      <c r="J91" s="132">
        <v>18</v>
      </c>
      <c r="K91" s="131"/>
      <c r="L91" s="131"/>
      <c r="M91" s="132">
        <v>18</v>
      </c>
      <c r="N91" s="48" t="str">
        <f t="shared" si="1"/>
        <v>√</v>
      </c>
    </row>
    <row r="92" spans="1:14" ht="30.75" customHeight="1" x14ac:dyDescent="0.3">
      <c r="A92" s="180" t="s">
        <v>307</v>
      </c>
      <c r="B92" s="139" t="s">
        <v>269</v>
      </c>
      <c r="C92" s="100" t="s">
        <v>171</v>
      </c>
      <c r="D92" s="128" t="s">
        <v>347</v>
      </c>
      <c r="E92" s="128" t="s">
        <v>367</v>
      </c>
      <c r="F92" s="139" t="s">
        <v>375</v>
      </c>
      <c r="G92" s="100" t="s">
        <v>1</v>
      </c>
      <c r="H92" s="100" t="s">
        <v>240</v>
      </c>
      <c r="I92" s="100" t="s">
        <v>62</v>
      </c>
      <c r="J92" s="110">
        <v>27</v>
      </c>
      <c r="K92" s="100" t="s">
        <v>383</v>
      </c>
      <c r="L92" s="131"/>
      <c r="M92" s="110">
        <v>27</v>
      </c>
      <c r="N92" s="48" t="str">
        <f t="shared" si="1"/>
        <v>√</v>
      </c>
    </row>
    <row r="93" spans="1:14" ht="30.75" customHeight="1" x14ac:dyDescent="0.3">
      <c r="A93" s="180"/>
      <c r="B93" s="139" t="s">
        <v>269</v>
      </c>
      <c r="C93" s="100" t="s">
        <v>324</v>
      </c>
      <c r="D93" s="128" t="s">
        <v>348</v>
      </c>
      <c r="E93" s="128" t="s">
        <v>368</v>
      </c>
      <c r="F93" s="135" t="s">
        <v>376</v>
      </c>
      <c r="G93" s="100" t="s">
        <v>1</v>
      </c>
      <c r="H93" s="100" t="s">
        <v>243</v>
      </c>
      <c r="I93" s="100" t="s">
        <v>62</v>
      </c>
      <c r="J93" s="110">
        <v>5</v>
      </c>
      <c r="K93" s="135" t="s">
        <v>381</v>
      </c>
      <c r="L93" s="131"/>
      <c r="M93" s="110">
        <v>5</v>
      </c>
      <c r="N93" s="48" t="str">
        <f t="shared" si="1"/>
        <v>√</v>
      </c>
    </row>
    <row r="94" spans="1:14" ht="30.75" customHeight="1" x14ac:dyDescent="0.3">
      <c r="A94" s="180"/>
      <c r="B94" s="131" t="s">
        <v>389</v>
      </c>
      <c r="C94" s="131" t="s">
        <v>397</v>
      </c>
      <c r="D94" s="129" t="s">
        <v>418</v>
      </c>
      <c r="E94" s="129" t="s">
        <v>465</v>
      </c>
      <c r="F94" s="131"/>
      <c r="G94" s="131" t="s">
        <v>3</v>
      </c>
      <c r="H94" s="131" t="s">
        <v>481</v>
      </c>
      <c r="I94" s="131" t="s">
        <v>62</v>
      </c>
      <c r="J94" s="132">
        <v>35</v>
      </c>
      <c r="K94" s="131"/>
      <c r="L94" s="131"/>
      <c r="M94" s="132">
        <v>35</v>
      </c>
      <c r="N94" s="48" t="str">
        <f t="shared" si="1"/>
        <v>√</v>
      </c>
    </row>
    <row r="95" spans="1:14" ht="30.75" customHeight="1" x14ac:dyDescent="0.3">
      <c r="A95" s="180"/>
      <c r="B95" s="100" t="s">
        <v>389</v>
      </c>
      <c r="C95" s="100" t="s">
        <v>499</v>
      </c>
      <c r="D95" s="128" t="s">
        <v>551</v>
      </c>
      <c r="E95" s="128" t="s">
        <v>535</v>
      </c>
      <c r="F95" s="131"/>
      <c r="G95" s="131" t="s">
        <v>518</v>
      </c>
      <c r="H95" s="138" t="s">
        <v>483</v>
      </c>
      <c r="I95" s="100" t="s">
        <v>62</v>
      </c>
      <c r="J95" s="133">
        <v>49</v>
      </c>
      <c r="K95" s="131"/>
      <c r="L95" s="131"/>
      <c r="M95" s="133">
        <v>49</v>
      </c>
      <c r="N95" s="48" t="str">
        <f t="shared" si="1"/>
        <v>√</v>
      </c>
    </row>
    <row r="96" spans="1:14" ht="30.75" customHeight="1" x14ac:dyDescent="0.3">
      <c r="A96" s="180"/>
      <c r="B96" s="100" t="s">
        <v>389</v>
      </c>
      <c r="C96" s="100" t="s">
        <v>500</v>
      </c>
      <c r="D96" s="128" t="s">
        <v>515</v>
      </c>
      <c r="E96" s="128" t="s">
        <v>526</v>
      </c>
      <c r="F96" s="131"/>
      <c r="G96" s="131" t="s">
        <v>518</v>
      </c>
      <c r="H96" s="138" t="s">
        <v>487</v>
      </c>
      <c r="I96" s="100" t="s">
        <v>62</v>
      </c>
      <c r="J96" s="133">
        <v>67</v>
      </c>
      <c r="K96" s="131"/>
      <c r="L96" s="131"/>
      <c r="M96" s="133">
        <v>67</v>
      </c>
      <c r="N96" s="48" t="str">
        <f t="shared" si="1"/>
        <v>PECAH KELAS</v>
      </c>
    </row>
    <row r="97" spans="1:14" ht="30.75" customHeight="1" x14ac:dyDescent="0.3">
      <c r="A97" s="180"/>
      <c r="B97" s="131" t="s">
        <v>389</v>
      </c>
      <c r="C97" s="131" t="s">
        <v>416</v>
      </c>
      <c r="D97" s="129" t="s">
        <v>438</v>
      </c>
      <c r="E97" s="128" t="s">
        <v>468</v>
      </c>
      <c r="F97" s="131"/>
      <c r="G97" s="131" t="s">
        <v>3</v>
      </c>
      <c r="H97" s="131" t="s">
        <v>479</v>
      </c>
      <c r="I97" s="131" t="s">
        <v>180</v>
      </c>
      <c r="J97" s="132">
        <v>38</v>
      </c>
      <c r="K97" s="131"/>
      <c r="L97" s="131"/>
      <c r="M97" s="132">
        <v>38</v>
      </c>
      <c r="N97" s="48" t="str">
        <f t="shared" si="1"/>
        <v>√</v>
      </c>
    </row>
    <row r="98" spans="1:14" ht="30.75" customHeight="1" x14ac:dyDescent="0.3">
      <c r="A98" s="180"/>
      <c r="B98" s="139" t="s">
        <v>275</v>
      </c>
      <c r="C98" s="100" t="s">
        <v>325</v>
      </c>
      <c r="D98" s="128" t="s">
        <v>349</v>
      </c>
      <c r="E98" s="128" t="s">
        <v>369</v>
      </c>
      <c r="F98" s="136" t="s">
        <v>376</v>
      </c>
      <c r="G98" s="100" t="s">
        <v>1</v>
      </c>
      <c r="H98" s="100" t="s">
        <v>247</v>
      </c>
      <c r="I98" s="100" t="s">
        <v>62</v>
      </c>
      <c r="J98" s="110">
        <v>18</v>
      </c>
      <c r="K98" s="136" t="s">
        <v>381</v>
      </c>
      <c r="L98" s="131"/>
      <c r="M98" s="110">
        <v>18</v>
      </c>
      <c r="N98" s="48" t="str">
        <f t="shared" si="1"/>
        <v>√</v>
      </c>
    </row>
    <row r="99" spans="1:14" ht="30.75" customHeight="1" x14ac:dyDescent="0.3">
      <c r="A99" s="180"/>
      <c r="B99" s="139" t="s">
        <v>275</v>
      </c>
      <c r="C99" s="100" t="s">
        <v>326</v>
      </c>
      <c r="D99" s="128" t="s">
        <v>350</v>
      </c>
      <c r="E99" s="128" t="s">
        <v>370</v>
      </c>
      <c r="F99" s="100" t="s">
        <v>376</v>
      </c>
      <c r="G99" s="100" t="s">
        <v>1</v>
      </c>
      <c r="H99" s="100" t="s">
        <v>245</v>
      </c>
      <c r="I99" s="100" t="s">
        <v>62</v>
      </c>
      <c r="J99" s="110">
        <v>16</v>
      </c>
      <c r="K99" s="100" t="s">
        <v>382</v>
      </c>
      <c r="L99" s="131"/>
      <c r="M99" s="110">
        <v>16</v>
      </c>
      <c r="N99" s="48" t="str">
        <f t="shared" si="1"/>
        <v>√</v>
      </c>
    </row>
    <row r="100" spans="1:14" ht="30.75" customHeight="1" x14ac:dyDescent="0.3">
      <c r="A100" s="180"/>
      <c r="B100" s="131" t="s">
        <v>390</v>
      </c>
      <c r="C100" s="131" t="s">
        <v>407</v>
      </c>
      <c r="D100" s="129" t="s">
        <v>428</v>
      </c>
      <c r="E100" s="129" t="s">
        <v>465</v>
      </c>
      <c r="F100" s="131"/>
      <c r="G100" s="131" t="s">
        <v>3</v>
      </c>
      <c r="H100" s="131" t="s">
        <v>481</v>
      </c>
      <c r="I100" s="131" t="s">
        <v>62</v>
      </c>
      <c r="J100" s="132">
        <v>45</v>
      </c>
      <c r="K100" s="131"/>
      <c r="L100" s="131"/>
      <c r="M100" s="132">
        <v>45</v>
      </c>
      <c r="N100" s="48" t="str">
        <f t="shared" si="1"/>
        <v>√</v>
      </c>
    </row>
    <row r="101" spans="1:14" ht="30.75" customHeight="1" x14ac:dyDescent="0.3">
      <c r="A101" s="180"/>
      <c r="B101" s="100" t="s">
        <v>390</v>
      </c>
      <c r="C101" s="100" t="s">
        <v>498</v>
      </c>
      <c r="D101" s="128" t="s">
        <v>550</v>
      </c>
      <c r="E101" s="128" t="s">
        <v>535</v>
      </c>
      <c r="F101" s="131"/>
      <c r="G101" s="131" t="s">
        <v>518</v>
      </c>
      <c r="H101" s="138" t="s">
        <v>482</v>
      </c>
      <c r="I101" s="100" t="s">
        <v>62</v>
      </c>
      <c r="J101" s="133">
        <v>68</v>
      </c>
      <c r="K101" s="131"/>
      <c r="L101" s="131"/>
      <c r="M101" s="133">
        <v>68</v>
      </c>
      <c r="N101" s="48" t="str">
        <f t="shared" si="1"/>
        <v>PECAH KELAS</v>
      </c>
    </row>
    <row r="102" spans="1:14" ht="30.75" customHeight="1" x14ac:dyDescent="0.3">
      <c r="A102" s="180"/>
      <c r="B102" s="131" t="s">
        <v>390</v>
      </c>
      <c r="C102" s="131" t="s">
        <v>407</v>
      </c>
      <c r="D102" s="129" t="s">
        <v>428</v>
      </c>
      <c r="E102" s="129" t="s">
        <v>444</v>
      </c>
      <c r="F102" s="131"/>
      <c r="G102" s="131" t="s">
        <v>3</v>
      </c>
      <c r="H102" s="131" t="s">
        <v>475</v>
      </c>
      <c r="I102" s="131" t="s">
        <v>180</v>
      </c>
      <c r="J102" s="132">
        <v>33</v>
      </c>
      <c r="K102" s="131"/>
      <c r="L102" s="131"/>
      <c r="M102" s="132">
        <v>33</v>
      </c>
      <c r="N102" s="48" t="str">
        <f t="shared" si="1"/>
        <v>√</v>
      </c>
    </row>
    <row r="103" spans="1:14" ht="30.75" customHeight="1" x14ac:dyDescent="0.3">
      <c r="A103" s="180"/>
      <c r="B103" s="131" t="s">
        <v>390</v>
      </c>
      <c r="C103" s="131" t="s">
        <v>397</v>
      </c>
      <c r="D103" s="129" t="s">
        <v>418</v>
      </c>
      <c r="E103" s="128" t="s">
        <v>468</v>
      </c>
      <c r="F103" s="131"/>
      <c r="G103" s="131" t="s">
        <v>3</v>
      </c>
      <c r="H103" s="131" t="s">
        <v>479</v>
      </c>
      <c r="I103" s="131" t="s">
        <v>180</v>
      </c>
      <c r="J103" s="132">
        <v>60</v>
      </c>
      <c r="K103" s="131"/>
      <c r="L103" s="131"/>
      <c r="M103" s="132">
        <v>60</v>
      </c>
      <c r="N103" s="48" t="str">
        <f t="shared" si="1"/>
        <v>√</v>
      </c>
    </row>
    <row r="104" spans="1:14" ht="30.75" customHeight="1" x14ac:dyDescent="0.3">
      <c r="A104" s="180"/>
      <c r="B104" s="139" t="s">
        <v>271</v>
      </c>
      <c r="C104" s="100" t="s">
        <v>327</v>
      </c>
      <c r="D104" s="128" t="s">
        <v>351</v>
      </c>
      <c r="E104" s="128" t="s">
        <v>371</v>
      </c>
      <c r="F104" s="100" t="s">
        <v>376</v>
      </c>
      <c r="G104" s="100" t="s">
        <v>1</v>
      </c>
      <c r="H104" s="100" t="s">
        <v>245</v>
      </c>
      <c r="I104" s="100" t="s">
        <v>62</v>
      </c>
      <c r="J104" s="110">
        <v>18</v>
      </c>
      <c r="K104" s="100" t="s">
        <v>382</v>
      </c>
      <c r="L104" s="131"/>
      <c r="M104" s="110">
        <v>18</v>
      </c>
      <c r="N104" s="48" t="str">
        <f t="shared" si="1"/>
        <v>√</v>
      </c>
    </row>
    <row r="105" spans="1:14" ht="30.75" customHeight="1" x14ac:dyDescent="0.3">
      <c r="A105" s="180"/>
      <c r="B105" s="139" t="s">
        <v>271</v>
      </c>
      <c r="C105" s="100" t="s">
        <v>328</v>
      </c>
      <c r="D105" s="128" t="s">
        <v>352</v>
      </c>
      <c r="E105" s="128" t="s">
        <v>363</v>
      </c>
      <c r="F105" s="139" t="s">
        <v>376</v>
      </c>
      <c r="G105" s="100" t="s">
        <v>1</v>
      </c>
      <c r="H105" s="100" t="s">
        <v>244</v>
      </c>
      <c r="I105" s="100" t="s">
        <v>62</v>
      </c>
      <c r="J105" s="110">
        <v>19</v>
      </c>
      <c r="K105" s="100" t="s">
        <v>383</v>
      </c>
      <c r="L105" s="131"/>
      <c r="M105" s="110">
        <v>19</v>
      </c>
      <c r="N105" s="48" t="str">
        <f t="shared" si="1"/>
        <v>√</v>
      </c>
    </row>
    <row r="106" spans="1:14" ht="30.75" customHeight="1" x14ac:dyDescent="0.3">
      <c r="A106" s="180"/>
      <c r="B106" s="100" t="s">
        <v>392</v>
      </c>
      <c r="C106" s="100" t="s">
        <v>497</v>
      </c>
      <c r="D106" s="128" t="s">
        <v>512</v>
      </c>
      <c r="E106" s="128" t="s">
        <v>526</v>
      </c>
      <c r="F106" s="131"/>
      <c r="G106" s="131" t="s">
        <v>518</v>
      </c>
      <c r="H106" s="138" t="s">
        <v>487</v>
      </c>
      <c r="I106" s="100" t="s">
        <v>62</v>
      </c>
      <c r="J106" s="133">
        <v>50</v>
      </c>
      <c r="K106" s="131"/>
      <c r="L106" s="131"/>
      <c r="M106" s="133">
        <v>50</v>
      </c>
      <c r="N106" s="48" t="str">
        <f t="shared" si="1"/>
        <v>√</v>
      </c>
    </row>
    <row r="107" spans="1:14" ht="30.75" customHeight="1" x14ac:dyDescent="0.3">
      <c r="A107" s="180"/>
      <c r="B107" s="131" t="s">
        <v>392</v>
      </c>
      <c r="C107" s="131" t="s">
        <v>413</v>
      </c>
      <c r="D107" s="129" t="s">
        <v>435</v>
      </c>
      <c r="E107" s="129" t="s">
        <v>469</v>
      </c>
      <c r="F107" s="131"/>
      <c r="G107" s="131" t="s">
        <v>3</v>
      </c>
      <c r="H107" s="131" t="s">
        <v>485</v>
      </c>
      <c r="I107" s="131" t="s">
        <v>180</v>
      </c>
      <c r="J107" s="132">
        <v>95</v>
      </c>
      <c r="K107" s="131"/>
      <c r="L107" s="131"/>
      <c r="M107" s="132">
        <v>95</v>
      </c>
      <c r="N107" s="48" t="str">
        <f t="shared" si="1"/>
        <v>PECAH KELAS</v>
      </c>
    </row>
    <row r="108" spans="1:14" ht="30.75" customHeight="1" x14ac:dyDescent="0.3">
      <c r="A108" s="180"/>
      <c r="B108" s="131" t="s">
        <v>394</v>
      </c>
      <c r="C108" s="131" t="s">
        <v>413</v>
      </c>
      <c r="D108" s="129" t="s">
        <v>435</v>
      </c>
      <c r="E108" s="129" t="s">
        <v>469</v>
      </c>
      <c r="F108" s="131"/>
      <c r="G108" s="131" t="s">
        <v>3</v>
      </c>
      <c r="H108" s="131" t="s">
        <v>479</v>
      </c>
      <c r="I108" s="131" t="s">
        <v>488</v>
      </c>
      <c r="J108" s="132">
        <v>18</v>
      </c>
      <c r="K108" s="131"/>
      <c r="L108" s="131"/>
      <c r="M108" s="132">
        <v>18</v>
      </c>
      <c r="N108" s="48" t="str">
        <f t="shared" si="1"/>
        <v>√</v>
      </c>
    </row>
    <row r="109" spans="1:14" ht="30.75" customHeight="1" x14ac:dyDescent="0.3">
      <c r="A109" s="180" t="s">
        <v>308</v>
      </c>
      <c r="B109" s="139" t="s">
        <v>269</v>
      </c>
      <c r="C109" s="139" t="s">
        <v>329</v>
      </c>
      <c r="D109" s="128" t="s">
        <v>353</v>
      </c>
      <c r="E109" s="128" t="s">
        <v>372</v>
      </c>
      <c r="F109" s="139" t="s">
        <v>375</v>
      </c>
      <c r="G109" s="100" t="s">
        <v>1</v>
      </c>
      <c r="H109" s="100" t="s">
        <v>245</v>
      </c>
      <c r="I109" s="100" t="s">
        <v>62</v>
      </c>
      <c r="J109" s="110">
        <v>15</v>
      </c>
      <c r="K109" s="100" t="s">
        <v>382</v>
      </c>
      <c r="L109" s="131"/>
      <c r="M109" s="110">
        <v>15</v>
      </c>
      <c r="N109" s="48" t="str">
        <f t="shared" si="1"/>
        <v>√</v>
      </c>
    </row>
    <row r="110" spans="1:14" ht="30.75" customHeight="1" x14ac:dyDescent="0.3">
      <c r="A110" s="180"/>
      <c r="B110" s="131" t="s">
        <v>389</v>
      </c>
      <c r="C110" s="131" t="s">
        <v>317</v>
      </c>
      <c r="D110" s="129" t="s">
        <v>417</v>
      </c>
      <c r="E110" s="129" t="s">
        <v>466</v>
      </c>
      <c r="F110" s="131"/>
      <c r="G110" s="131" t="s">
        <v>3</v>
      </c>
      <c r="H110" s="131" t="s">
        <v>481</v>
      </c>
      <c r="I110" s="131" t="s">
        <v>62</v>
      </c>
      <c r="J110" s="132">
        <v>43</v>
      </c>
      <c r="K110" s="131"/>
      <c r="L110" s="131"/>
      <c r="M110" s="132">
        <v>43</v>
      </c>
      <c r="N110" s="48" t="str">
        <f t="shared" si="1"/>
        <v>√</v>
      </c>
    </row>
    <row r="111" spans="1:14" ht="30.75" customHeight="1" x14ac:dyDescent="0.3">
      <c r="A111" s="180"/>
      <c r="B111" s="100" t="s">
        <v>389</v>
      </c>
      <c r="C111" s="100" t="s">
        <v>502</v>
      </c>
      <c r="D111" s="128" t="s">
        <v>517</v>
      </c>
      <c r="E111" s="128" t="s">
        <v>535</v>
      </c>
      <c r="F111" s="131"/>
      <c r="G111" s="131" t="s">
        <v>518</v>
      </c>
      <c r="H111" s="138" t="s">
        <v>482</v>
      </c>
      <c r="I111" s="100" t="s">
        <v>62</v>
      </c>
      <c r="J111" s="133">
        <v>66</v>
      </c>
      <c r="K111" s="131"/>
      <c r="L111" s="131"/>
      <c r="M111" s="133">
        <v>66</v>
      </c>
      <c r="N111" s="48" t="str">
        <f t="shared" si="1"/>
        <v>PECAH KELAS</v>
      </c>
    </row>
    <row r="112" spans="1:14" ht="30.75" customHeight="1" x14ac:dyDescent="0.3">
      <c r="A112" s="180"/>
      <c r="B112" s="131" t="s">
        <v>389</v>
      </c>
      <c r="C112" s="131" t="s">
        <v>400</v>
      </c>
      <c r="D112" s="129" t="s">
        <v>421</v>
      </c>
      <c r="E112" s="129" t="s">
        <v>445</v>
      </c>
      <c r="F112" s="131"/>
      <c r="G112" s="131" t="s">
        <v>3</v>
      </c>
      <c r="H112" s="131" t="s">
        <v>476</v>
      </c>
      <c r="I112" s="131" t="s">
        <v>63</v>
      </c>
      <c r="J112" s="132">
        <v>43</v>
      </c>
      <c r="K112" s="131"/>
      <c r="L112" s="131"/>
      <c r="M112" s="132">
        <v>43</v>
      </c>
      <c r="N112" s="48" t="str">
        <f t="shared" si="1"/>
        <v>√</v>
      </c>
    </row>
    <row r="113" spans="1:14" ht="30.75" customHeight="1" x14ac:dyDescent="0.3">
      <c r="A113" s="180"/>
      <c r="B113" s="131" t="s">
        <v>389</v>
      </c>
      <c r="C113" s="131" t="s">
        <v>317</v>
      </c>
      <c r="D113" s="129" t="s">
        <v>417</v>
      </c>
      <c r="E113" s="129" t="s">
        <v>466</v>
      </c>
      <c r="F113" s="131"/>
      <c r="G113" s="131" t="s">
        <v>3</v>
      </c>
      <c r="H113" s="131" t="s">
        <v>481</v>
      </c>
      <c r="I113" s="131" t="s">
        <v>63</v>
      </c>
      <c r="J113" s="132">
        <v>33</v>
      </c>
      <c r="K113" s="131"/>
      <c r="L113" s="131"/>
      <c r="M113" s="132">
        <v>33</v>
      </c>
      <c r="N113" s="48" t="str">
        <f t="shared" si="1"/>
        <v>√</v>
      </c>
    </row>
    <row r="114" spans="1:14" ht="30.75" customHeight="1" x14ac:dyDescent="0.3">
      <c r="A114" s="180"/>
      <c r="B114" s="131" t="s">
        <v>389</v>
      </c>
      <c r="C114" s="131" t="s">
        <v>414</v>
      </c>
      <c r="D114" s="129" t="s">
        <v>436</v>
      </c>
      <c r="E114" s="129" t="s">
        <v>464</v>
      </c>
      <c r="F114" s="131"/>
      <c r="G114" s="131" t="s">
        <v>3</v>
      </c>
      <c r="H114" s="131" t="s">
        <v>480</v>
      </c>
      <c r="I114" s="131" t="s">
        <v>87</v>
      </c>
      <c r="J114" s="132">
        <v>35</v>
      </c>
      <c r="K114" s="131"/>
      <c r="L114" s="131"/>
      <c r="M114" s="132">
        <v>35</v>
      </c>
      <c r="N114" s="48" t="str">
        <f t="shared" si="1"/>
        <v>√</v>
      </c>
    </row>
    <row r="115" spans="1:14" ht="30.75" customHeight="1" x14ac:dyDescent="0.3">
      <c r="A115" s="180"/>
      <c r="B115" s="131" t="s">
        <v>389</v>
      </c>
      <c r="C115" s="131" t="s">
        <v>405</v>
      </c>
      <c r="D115" s="129" t="s">
        <v>426</v>
      </c>
      <c r="E115" s="129" t="s">
        <v>458</v>
      </c>
      <c r="F115" s="131"/>
      <c r="G115" s="131" t="s">
        <v>3</v>
      </c>
      <c r="H115" s="131" t="s">
        <v>475</v>
      </c>
      <c r="I115" s="131" t="s">
        <v>180</v>
      </c>
      <c r="J115" s="132">
        <v>58</v>
      </c>
      <c r="K115" s="131"/>
      <c r="L115" s="131"/>
      <c r="M115" s="132">
        <v>58</v>
      </c>
      <c r="N115" s="48" t="str">
        <f t="shared" si="1"/>
        <v>√</v>
      </c>
    </row>
    <row r="116" spans="1:14" ht="30.75" customHeight="1" x14ac:dyDescent="0.3">
      <c r="A116" s="180"/>
      <c r="B116" s="139" t="s">
        <v>269</v>
      </c>
      <c r="C116" s="139" t="s">
        <v>315</v>
      </c>
      <c r="D116" s="128" t="s">
        <v>338</v>
      </c>
      <c r="E116" s="128" t="s">
        <v>360</v>
      </c>
      <c r="F116" s="139">
        <v>3</v>
      </c>
      <c r="G116" s="100" t="s">
        <v>384</v>
      </c>
      <c r="H116" s="100" t="s">
        <v>385</v>
      </c>
      <c r="I116" s="100" t="s">
        <v>386</v>
      </c>
      <c r="J116" s="110" t="s">
        <v>541</v>
      </c>
      <c r="K116" s="100" t="s">
        <v>383</v>
      </c>
      <c r="L116" s="131"/>
      <c r="M116" s="110">
        <f>38 + 1</f>
        <v>39</v>
      </c>
      <c r="N116" s="48" t="str">
        <f t="shared" si="1"/>
        <v>√</v>
      </c>
    </row>
    <row r="117" spans="1:14" ht="30.75" customHeight="1" x14ac:dyDescent="0.3">
      <c r="A117" s="180"/>
      <c r="B117" s="139" t="s">
        <v>275</v>
      </c>
      <c r="C117" s="100" t="s">
        <v>330</v>
      </c>
      <c r="D117" s="128" t="s">
        <v>354</v>
      </c>
      <c r="E117" s="128" t="s">
        <v>373</v>
      </c>
      <c r="F117" s="100" t="s">
        <v>376</v>
      </c>
      <c r="G117" s="100" t="s">
        <v>1</v>
      </c>
      <c r="H117" s="100" t="s">
        <v>243</v>
      </c>
      <c r="I117" s="100" t="s">
        <v>62</v>
      </c>
      <c r="J117" s="110">
        <v>26</v>
      </c>
      <c r="K117" s="100" t="s">
        <v>383</v>
      </c>
      <c r="L117" s="131"/>
      <c r="M117" s="110">
        <v>26</v>
      </c>
      <c r="N117" s="48" t="str">
        <f t="shared" si="1"/>
        <v>√</v>
      </c>
    </row>
    <row r="118" spans="1:14" ht="30.75" customHeight="1" x14ac:dyDescent="0.3">
      <c r="A118" s="180"/>
      <c r="B118" s="131" t="s">
        <v>390</v>
      </c>
      <c r="C118" s="131" t="s">
        <v>400</v>
      </c>
      <c r="D118" s="129" t="s">
        <v>421</v>
      </c>
      <c r="E118" s="129" t="s">
        <v>445</v>
      </c>
      <c r="F118" s="131"/>
      <c r="G118" s="131" t="s">
        <v>3</v>
      </c>
      <c r="H118" s="131" t="s">
        <v>483</v>
      </c>
      <c r="I118" s="131" t="s">
        <v>62</v>
      </c>
      <c r="J118" s="132">
        <v>40</v>
      </c>
      <c r="K118" s="131"/>
      <c r="L118" s="131"/>
      <c r="M118" s="132">
        <v>40</v>
      </c>
      <c r="N118" s="48" t="str">
        <f t="shared" si="1"/>
        <v>√</v>
      </c>
    </row>
    <row r="119" spans="1:14" ht="30.75" customHeight="1" x14ac:dyDescent="0.3">
      <c r="A119" s="180"/>
      <c r="B119" s="131" t="s">
        <v>390</v>
      </c>
      <c r="C119" s="131" t="s">
        <v>331</v>
      </c>
      <c r="D119" s="129" t="s">
        <v>355</v>
      </c>
      <c r="E119" s="129" t="s">
        <v>467</v>
      </c>
      <c r="F119" s="131"/>
      <c r="G119" s="131" t="s">
        <v>3</v>
      </c>
      <c r="H119" s="131" t="s">
        <v>481</v>
      </c>
      <c r="I119" s="131" t="s">
        <v>62</v>
      </c>
      <c r="J119" s="132">
        <v>40</v>
      </c>
      <c r="K119" s="131"/>
      <c r="L119" s="131"/>
      <c r="M119" s="132">
        <v>40</v>
      </c>
      <c r="N119" s="48" t="str">
        <f t="shared" si="1"/>
        <v>√</v>
      </c>
    </row>
    <row r="120" spans="1:14" ht="30.75" customHeight="1" x14ac:dyDescent="0.3">
      <c r="A120" s="180"/>
      <c r="B120" s="100" t="s">
        <v>390</v>
      </c>
      <c r="C120" s="100" t="s">
        <v>501</v>
      </c>
      <c r="D120" s="128" t="s">
        <v>516</v>
      </c>
      <c r="E120" s="128" t="s">
        <v>526</v>
      </c>
      <c r="F120" s="131"/>
      <c r="G120" s="131" t="s">
        <v>518</v>
      </c>
      <c r="H120" s="138" t="s">
        <v>482</v>
      </c>
      <c r="I120" s="100" t="s">
        <v>62</v>
      </c>
      <c r="J120" s="133">
        <v>111</v>
      </c>
      <c r="K120" s="131"/>
      <c r="L120" s="131"/>
      <c r="M120" s="133">
        <v>111</v>
      </c>
      <c r="N120" s="48" t="str">
        <f t="shared" si="1"/>
        <v>PECAH KELAS</v>
      </c>
    </row>
    <row r="121" spans="1:14" ht="30.75" customHeight="1" x14ac:dyDescent="0.3">
      <c r="A121" s="180"/>
      <c r="B121" s="131" t="s">
        <v>390</v>
      </c>
      <c r="C121" s="131" t="s">
        <v>404</v>
      </c>
      <c r="D121" s="129" t="s">
        <v>425</v>
      </c>
      <c r="E121" s="128" t="s">
        <v>470</v>
      </c>
      <c r="F121" s="131"/>
      <c r="G121" s="131" t="s">
        <v>3</v>
      </c>
      <c r="H121" s="131" t="s">
        <v>484</v>
      </c>
      <c r="I121" s="131" t="s">
        <v>63</v>
      </c>
      <c r="J121" s="132">
        <v>35</v>
      </c>
      <c r="K121" s="131"/>
      <c r="L121" s="131"/>
      <c r="M121" s="132">
        <v>35</v>
      </c>
      <c r="N121" s="48" t="str">
        <f t="shared" si="1"/>
        <v>√</v>
      </c>
    </row>
    <row r="122" spans="1:14" ht="30.75" customHeight="1" x14ac:dyDescent="0.3">
      <c r="A122" s="180"/>
      <c r="B122" s="131" t="s">
        <v>390</v>
      </c>
      <c r="C122" s="131" t="s">
        <v>331</v>
      </c>
      <c r="D122" s="129" t="s">
        <v>355</v>
      </c>
      <c r="E122" s="129" t="s">
        <v>467</v>
      </c>
      <c r="F122" s="131"/>
      <c r="G122" s="131" t="s">
        <v>3</v>
      </c>
      <c r="H122" s="131" t="s">
        <v>481</v>
      </c>
      <c r="I122" s="131" t="s">
        <v>63</v>
      </c>
      <c r="J122" s="132">
        <v>33</v>
      </c>
      <c r="K122" s="131"/>
      <c r="L122" s="131"/>
      <c r="M122" s="132">
        <v>33</v>
      </c>
      <c r="N122" s="48" t="str">
        <f t="shared" si="1"/>
        <v>√</v>
      </c>
    </row>
    <row r="123" spans="1:14" ht="30.75" customHeight="1" x14ac:dyDescent="0.3">
      <c r="A123" s="180"/>
      <c r="B123" s="131" t="s">
        <v>390</v>
      </c>
      <c r="C123" s="131" t="s">
        <v>407</v>
      </c>
      <c r="D123" s="129" t="s">
        <v>428</v>
      </c>
      <c r="E123" s="129" t="s">
        <v>446</v>
      </c>
      <c r="F123" s="131"/>
      <c r="G123" s="131" t="s">
        <v>3</v>
      </c>
      <c r="H123" s="131" t="s">
        <v>487</v>
      </c>
      <c r="I123" s="131" t="s">
        <v>63</v>
      </c>
      <c r="J123" s="132">
        <v>43</v>
      </c>
      <c r="K123" s="131"/>
      <c r="L123" s="131"/>
      <c r="M123" s="132">
        <v>43</v>
      </c>
      <c r="N123" s="48" t="str">
        <f t="shared" si="1"/>
        <v>√</v>
      </c>
    </row>
    <row r="124" spans="1:14" ht="30.75" customHeight="1" x14ac:dyDescent="0.3">
      <c r="A124" s="180"/>
      <c r="B124" s="131" t="s">
        <v>390</v>
      </c>
      <c r="C124" s="131" t="s">
        <v>410</v>
      </c>
      <c r="D124" s="129" t="s">
        <v>431</v>
      </c>
      <c r="E124" s="129" t="s">
        <v>452</v>
      </c>
      <c r="F124" s="131"/>
      <c r="G124" s="131" t="s">
        <v>3</v>
      </c>
      <c r="H124" s="131" t="s">
        <v>479</v>
      </c>
      <c r="I124" s="131" t="s">
        <v>180</v>
      </c>
      <c r="J124" s="132">
        <v>59</v>
      </c>
      <c r="K124" s="131"/>
      <c r="L124" s="131"/>
      <c r="M124" s="132">
        <v>59</v>
      </c>
      <c r="N124" s="48" t="str">
        <f t="shared" si="1"/>
        <v>√</v>
      </c>
    </row>
    <row r="125" spans="1:14" ht="30.75" customHeight="1" x14ac:dyDescent="0.3">
      <c r="A125" s="180"/>
      <c r="B125" s="131" t="s">
        <v>390</v>
      </c>
      <c r="C125" s="131" t="s">
        <v>408</v>
      </c>
      <c r="D125" s="129" t="s">
        <v>429</v>
      </c>
      <c r="E125" s="129" t="s">
        <v>451</v>
      </c>
      <c r="F125" s="131"/>
      <c r="G125" s="131" t="s">
        <v>3</v>
      </c>
      <c r="H125" s="131" t="s">
        <v>475</v>
      </c>
      <c r="I125" s="131" t="s">
        <v>180</v>
      </c>
      <c r="J125" s="132">
        <v>40</v>
      </c>
      <c r="K125" s="131"/>
      <c r="L125" s="131"/>
      <c r="M125" s="132">
        <v>40</v>
      </c>
      <c r="N125" s="48" t="str">
        <f t="shared" si="1"/>
        <v>√</v>
      </c>
    </row>
    <row r="126" spans="1:14" ht="30.75" customHeight="1" x14ac:dyDescent="0.3">
      <c r="A126" s="180"/>
      <c r="B126" s="139" t="s">
        <v>271</v>
      </c>
      <c r="C126" s="135" t="s">
        <v>331</v>
      </c>
      <c r="D126" s="128" t="s">
        <v>355</v>
      </c>
      <c r="E126" s="128" t="s">
        <v>374</v>
      </c>
      <c r="F126" s="135" t="s">
        <v>376</v>
      </c>
      <c r="G126" s="134" t="s">
        <v>377</v>
      </c>
      <c r="H126" s="100" t="s">
        <v>239</v>
      </c>
      <c r="I126" s="100" t="s">
        <v>62</v>
      </c>
      <c r="J126" s="110">
        <v>4</v>
      </c>
      <c r="K126" s="135" t="s">
        <v>381</v>
      </c>
      <c r="L126" s="131"/>
      <c r="M126" s="110">
        <v>4</v>
      </c>
      <c r="N126" s="48" t="str">
        <f t="shared" si="1"/>
        <v>√</v>
      </c>
    </row>
    <row r="127" spans="1:14" ht="30.75" customHeight="1" x14ac:dyDescent="0.3">
      <c r="A127" s="180"/>
      <c r="B127" s="131" t="s">
        <v>392</v>
      </c>
      <c r="C127" s="131" t="s">
        <v>412</v>
      </c>
      <c r="D127" s="129" t="s">
        <v>434</v>
      </c>
      <c r="E127" s="129" t="s">
        <v>457</v>
      </c>
      <c r="F127" s="131"/>
      <c r="G127" s="131" t="s">
        <v>3</v>
      </c>
      <c r="H127" s="131" t="s">
        <v>481</v>
      </c>
      <c r="I127" s="131" t="s">
        <v>62</v>
      </c>
      <c r="J127" s="132">
        <v>50</v>
      </c>
      <c r="K127" s="131"/>
      <c r="L127" s="131"/>
      <c r="M127" s="132">
        <v>50</v>
      </c>
      <c r="N127" s="48" t="str">
        <f t="shared" si="1"/>
        <v>√</v>
      </c>
    </row>
    <row r="128" spans="1:14" ht="30.75" customHeight="1" x14ac:dyDescent="0.3">
      <c r="A128" s="180"/>
      <c r="B128" s="100" t="s">
        <v>392</v>
      </c>
      <c r="C128" s="100" t="s">
        <v>331</v>
      </c>
      <c r="D128" s="128" t="s">
        <v>355</v>
      </c>
      <c r="E128" s="128" t="s">
        <v>536</v>
      </c>
      <c r="F128" s="131"/>
      <c r="G128" s="131" t="s">
        <v>518</v>
      </c>
      <c r="H128" s="138" t="s">
        <v>552</v>
      </c>
      <c r="I128" s="100" t="s">
        <v>62</v>
      </c>
      <c r="J128" s="133">
        <v>50</v>
      </c>
      <c r="K128" s="131"/>
      <c r="L128" s="131"/>
      <c r="M128" s="133">
        <v>50</v>
      </c>
      <c r="N128" s="48" t="str">
        <f t="shared" si="1"/>
        <v>√</v>
      </c>
    </row>
    <row r="129" spans="1:14" ht="30.75" customHeight="1" x14ac:dyDescent="0.3">
      <c r="A129" s="180"/>
      <c r="B129" s="131" t="s">
        <v>392</v>
      </c>
      <c r="C129" s="131" t="s">
        <v>408</v>
      </c>
      <c r="D129" s="129" t="s">
        <v>429</v>
      </c>
      <c r="E129" s="129" t="s">
        <v>444</v>
      </c>
      <c r="F129" s="131"/>
      <c r="G129" s="131" t="s">
        <v>3</v>
      </c>
      <c r="H129" s="131" t="s">
        <v>483</v>
      </c>
      <c r="I129" s="131" t="s">
        <v>63</v>
      </c>
      <c r="J129" s="132">
        <v>33</v>
      </c>
      <c r="K129" s="131"/>
      <c r="L129" s="131"/>
      <c r="M129" s="132">
        <v>33</v>
      </c>
      <c r="N129" s="48" t="str">
        <f t="shared" si="1"/>
        <v>√</v>
      </c>
    </row>
    <row r="130" spans="1:14" ht="30.75" customHeight="1" x14ac:dyDescent="0.3">
      <c r="A130" s="180"/>
      <c r="B130" s="131" t="s">
        <v>392</v>
      </c>
      <c r="C130" s="131" t="s">
        <v>404</v>
      </c>
      <c r="D130" s="129" t="s">
        <v>425</v>
      </c>
      <c r="E130" s="128" t="s">
        <v>470</v>
      </c>
      <c r="F130" s="131"/>
      <c r="G130" s="131" t="s">
        <v>3</v>
      </c>
      <c r="H130" s="131" t="s">
        <v>482</v>
      </c>
      <c r="I130" s="131" t="s">
        <v>87</v>
      </c>
      <c r="J130" s="132">
        <v>35</v>
      </c>
      <c r="K130" s="131"/>
      <c r="L130" s="131"/>
      <c r="M130" s="132">
        <v>35</v>
      </c>
      <c r="N130" s="48" t="str">
        <f t="shared" si="1"/>
        <v>√</v>
      </c>
    </row>
    <row r="131" spans="1:14" ht="30.75" customHeight="1" x14ac:dyDescent="0.3">
      <c r="A131" s="180"/>
      <c r="B131" s="131" t="s">
        <v>392</v>
      </c>
      <c r="C131" s="131" t="s">
        <v>316</v>
      </c>
      <c r="D131" s="129" t="s">
        <v>339</v>
      </c>
      <c r="E131" s="128" t="s">
        <v>473</v>
      </c>
      <c r="F131" s="131"/>
      <c r="G131" s="131" t="s">
        <v>3</v>
      </c>
      <c r="H131" s="131" t="s">
        <v>485</v>
      </c>
      <c r="I131" s="131" t="s">
        <v>180</v>
      </c>
      <c r="J131" s="132">
        <v>38</v>
      </c>
      <c r="K131" s="131"/>
      <c r="L131" s="131"/>
      <c r="M131" s="132">
        <v>38</v>
      </c>
      <c r="N131" s="48" t="str">
        <f t="shared" si="1"/>
        <v>√</v>
      </c>
    </row>
    <row r="132" spans="1:14" ht="30.75" customHeight="1" x14ac:dyDescent="0.3">
      <c r="A132" s="180"/>
      <c r="B132" s="131" t="s">
        <v>392</v>
      </c>
      <c r="C132" s="131" t="s">
        <v>411</v>
      </c>
      <c r="D132" s="129" t="s">
        <v>432</v>
      </c>
      <c r="E132" s="129" t="s">
        <v>469</v>
      </c>
      <c r="F132" s="131"/>
      <c r="G132" s="131" t="s">
        <v>3</v>
      </c>
      <c r="H132" s="131" t="s">
        <v>475</v>
      </c>
      <c r="I132" s="131" t="s">
        <v>180</v>
      </c>
      <c r="J132" s="132">
        <v>58</v>
      </c>
      <c r="K132" s="131"/>
      <c r="L132" s="131"/>
      <c r="M132" s="132">
        <v>58</v>
      </c>
      <c r="N132" s="48" t="str">
        <f t="shared" si="1"/>
        <v>√</v>
      </c>
    </row>
    <row r="133" spans="1:14" ht="30.75" customHeight="1" x14ac:dyDescent="0.3">
      <c r="A133" s="180"/>
      <c r="B133" s="131" t="s">
        <v>392</v>
      </c>
      <c r="C133" s="131" t="s">
        <v>406</v>
      </c>
      <c r="D133" s="129" t="s">
        <v>427</v>
      </c>
      <c r="E133" s="129" t="s">
        <v>448</v>
      </c>
      <c r="F133" s="131"/>
      <c r="G133" s="131" t="s">
        <v>3</v>
      </c>
      <c r="H133" s="131" t="s">
        <v>479</v>
      </c>
      <c r="I133" s="131" t="s">
        <v>180</v>
      </c>
      <c r="J133" s="132">
        <v>10</v>
      </c>
      <c r="K133" s="131"/>
      <c r="L133" s="131"/>
      <c r="M133" s="132">
        <v>10</v>
      </c>
      <c r="N133" s="48" t="str">
        <f t="shared" si="1"/>
        <v>√</v>
      </c>
    </row>
    <row r="134" spans="1:14" ht="30.75" customHeight="1" x14ac:dyDescent="0.3">
      <c r="A134" s="180"/>
      <c r="B134" s="131" t="s">
        <v>396</v>
      </c>
      <c r="C134" s="131" t="s">
        <v>400</v>
      </c>
      <c r="D134" s="129" t="s">
        <v>421</v>
      </c>
      <c r="E134" s="129" t="s">
        <v>442</v>
      </c>
      <c r="F134" s="131"/>
      <c r="G134" s="131" t="s">
        <v>3</v>
      </c>
      <c r="H134" s="131" t="s">
        <v>479</v>
      </c>
      <c r="I134" s="131" t="s">
        <v>488</v>
      </c>
      <c r="J134" s="132">
        <v>18</v>
      </c>
      <c r="K134" s="131"/>
      <c r="L134" s="131"/>
      <c r="M134" s="132">
        <v>18</v>
      </c>
      <c r="N134" s="48" t="str">
        <f t="shared" si="1"/>
        <v>√</v>
      </c>
    </row>
    <row r="135" spans="1:14" x14ac:dyDescent="0.3">
      <c r="N135" s="38">
        <f>COUNTIF(N14:N134,"PECAH KELAS")</f>
        <v>13</v>
      </c>
    </row>
  </sheetData>
  <sheetProtection selectLockedCells="1" selectUnlockedCells="1"/>
  <sortState caseSensitive="1" ref="B126:K134">
    <sortCondition ref="I126:I134"/>
  </sortState>
  <mergeCells count="8">
    <mergeCell ref="A64:A91"/>
    <mergeCell ref="A92:A108"/>
    <mergeCell ref="A109:A134"/>
    <mergeCell ref="A8:J8"/>
    <mergeCell ref="A10:L10"/>
    <mergeCell ref="A11:L11"/>
    <mergeCell ref="A14:A34"/>
    <mergeCell ref="A35:A63"/>
  </mergeCells>
  <pageMargins left="0.31496062992125984" right="0.70866141732283472" top="0.47244094488188981" bottom="0.31496062992125984" header="0.23622047244094491" footer="0.31496062992125984"/>
  <pageSetup paperSize="5" scale="80" orientation="landscape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7"/>
  <sheetViews>
    <sheetView topLeftCell="A37" zoomScale="70" zoomScaleNormal="70" workbookViewId="0">
      <selection activeCell="D107" sqref="D107"/>
    </sheetView>
  </sheetViews>
  <sheetFormatPr defaultColWidth="9.109375" defaultRowHeight="14.4" x14ac:dyDescent="0.3"/>
  <cols>
    <col min="1" max="1" width="5.88671875" style="36" customWidth="1"/>
    <col min="2" max="2" width="10.88671875" style="36" bestFit="1" customWidth="1"/>
    <col min="3" max="3" width="11.88671875" style="36" bestFit="1" customWidth="1"/>
    <col min="4" max="4" width="49.88671875" style="38" customWidth="1"/>
    <col min="5" max="5" width="49.88671875" style="39" customWidth="1"/>
    <col min="6" max="6" width="5.33203125" style="36" bestFit="1" customWidth="1"/>
    <col min="7" max="7" width="10" style="36" bestFit="1" customWidth="1"/>
    <col min="8" max="8" width="18.88671875" style="36" bestFit="1" customWidth="1"/>
    <col min="9" max="9" width="17" style="36" bestFit="1" customWidth="1"/>
    <col min="10" max="10" width="11.33203125" style="67" bestFit="1" customWidth="1"/>
    <col min="11" max="11" width="7.6640625" style="36" bestFit="1" customWidth="1"/>
    <col min="12" max="12" width="27.6640625" style="36" customWidth="1"/>
    <col min="14" max="14" width="35.6640625" customWidth="1"/>
    <col min="15" max="15" width="52.6640625" style="38" customWidth="1"/>
    <col min="16" max="17" width="9.109375" style="38"/>
    <col min="18" max="18" width="10.109375" style="38" bestFit="1" customWidth="1"/>
    <col min="19" max="16384" width="9.109375" style="38"/>
  </cols>
  <sheetData>
    <row r="1" spans="1:18" s="41" customFormat="1" ht="15" customHeight="1" x14ac:dyDescent="0.25">
      <c r="A1" s="36"/>
      <c r="B1" s="36"/>
      <c r="C1" s="36"/>
      <c r="D1" s="38"/>
      <c r="E1" s="39"/>
      <c r="F1" s="36"/>
      <c r="G1" s="36"/>
      <c r="H1" s="40"/>
      <c r="I1" s="36"/>
      <c r="J1" s="48"/>
      <c r="K1" s="40"/>
      <c r="L1" s="40"/>
    </row>
    <row r="2" spans="1:18" s="41" customFormat="1" ht="15" customHeight="1" x14ac:dyDescent="0.25">
      <c r="A2" s="36"/>
      <c r="B2" s="36"/>
      <c r="C2" s="36"/>
      <c r="D2" s="38"/>
      <c r="E2" s="39"/>
      <c r="F2" s="36"/>
      <c r="G2" s="36"/>
      <c r="H2" s="40"/>
      <c r="I2" s="36"/>
      <c r="J2" s="48"/>
      <c r="K2" s="40"/>
      <c r="L2" s="40"/>
    </row>
    <row r="3" spans="1:18" s="41" customFormat="1" ht="15" customHeight="1" x14ac:dyDescent="0.25">
      <c r="A3" s="36"/>
      <c r="B3" s="36"/>
      <c r="C3" s="36"/>
      <c r="D3" s="38"/>
      <c r="E3" s="39"/>
      <c r="F3" s="36"/>
      <c r="G3" s="36"/>
      <c r="H3" s="40"/>
      <c r="I3" s="36"/>
      <c r="J3" s="48"/>
      <c r="K3" s="40"/>
      <c r="L3" s="40"/>
    </row>
    <row r="4" spans="1:18" s="41" customFormat="1" ht="15" customHeight="1" x14ac:dyDescent="0.25">
      <c r="A4" s="36"/>
      <c r="B4" s="36"/>
      <c r="C4" s="36"/>
      <c r="D4" s="38"/>
      <c r="E4" s="39"/>
      <c r="F4" s="36"/>
      <c r="G4" s="36"/>
      <c r="H4" s="40"/>
      <c r="I4" s="36"/>
      <c r="J4" s="48"/>
      <c r="K4" s="40"/>
      <c r="L4" s="40"/>
    </row>
    <row r="5" spans="1:18" s="41" customFormat="1" ht="15" customHeight="1" x14ac:dyDescent="0.25">
      <c r="A5" s="36"/>
      <c r="B5" s="36"/>
      <c r="C5" s="36"/>
      <c r="D5" s="38"/>
      <c r="E5" s="39"/>
      <c r="F5" s="36"/>
      <c r="G5" s="36"/>
      <c r="H5" s="40"/>
      <c r="I5" s="36"/>
      <c r="J5" s="48"/>
      <c r="K5" s="40"/>
      <c r="L5" s="40"/>
    </row>
    <row r="6" spans="1:18" s="41" customFormat="1" ht="15" customHeight="1" x14ac:dyDescent="0.25">
      <c r="A6" s="36"/>
      <c r="B6" s="36"/>
      <c r="C6" s="36"/>
      <c r="D6" s="38"/>
      <c r="E6" s="39"/>
      <c r="F6" s="36"/>
      <c r="G6" s="36"/>
      <c r="H6" s="40"/>
      <c r="I6" s="36"/>
      <c r="J6" s="48"/>
      <c r="K6" s="40"/>
      <c r="L6" s="40"/>
    </row>
    <row r="7" spans="1:18" s="45" customFormat="1" ht="3" customHeight="1" thickBot="1" x14ac:dyDescent="0.3">
      <c r="A7" s="42"/>
      <c r="B7" s="43"/>
      <c r="C7" s="43"/>
      <c r="D7" s="44"/>
      <c r="E7" s="43"/>
      <c r="F7" s="42"/>
      <c r="G7" s="43"/>
      <c r="H7" s="43"/>
      <c r="I7" s="43"/>
      <c r="J7" s="43"/>
      <c r="K7" s="40"/>
      <c r="L7" s="40"/>
    </row>
    <row r="8" spans="1:18" s="45" customFormat="1" ht="4.2" customHeight="1" thickTop="1" x14ac:dyDescent="0.25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40"/>
      <c r="L8" s="40"/>
    </row>
    <row r="9" spans="1:18" s="45" customFormat="1" ht="5.25" customHeight="1" x14ac:dyDescent="0.25">
      <c r="A9" s="46"/>
      <c r="B9" s="48"/>
      <c r="C9" s="48"/>
      <c r="D9" s="47"/>
      <c r="E9" s="48"/>
      <c r="F9" s="46"/>
      <c r="G9" s="46"/>
      <c r="H9" s="46"/>
      <c r="I9" s="48"/>
      <c r="J9" s="48"/>
      <c r="K9" s="40"/>
      <c r="L9" s="40"/>
    </row>
    <row r="10" spans="1:18" s="45" customFormat="1" ht="19.5" customHeight="1" x14ac:dyDescent="0.25">
      <c r="A10" s="174" t="s">
        <v>555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8" s="45" customFormat="1" ht="19.5" customHeight="1" x14ac:dyDescent="0.25">
      <c r="A11" s="174" t="s">
        <v>138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</row>
    <row r="13" spans="1:18" s="48" customFormat="1" ht="33" customHeight="1" x14ac:dyDescent="0.3">
      <c r="A13" s="137" t="s">
        <v>9</v>
      </c>
      <c r="B13" s="137" t="s">
        <v>8</v>
      </c>
      <c r="C13" s="137" t="s">
        <v>135</v>
      </c>
      <c r="D13" s="137" t="s">
        <v>7</v>
      </c>
      <c r="E13" s="137" t="s">
        <v>6</v>
      </c>
      <c r="F13" s="137" t="s">
        <v>5</v>
      </c>
      <c r="G13" s="137" t="s">
        <v>4</v>
      </c>
      <c r="H13" s="137" t="s">
        <v>14</v>
      </c>
      <c r="I13" s="137" t="s">
        <v>296</v>
      </c>
      <c r="J13" s="137" t="s">
        <v>20</v>
      </c>
      <c r="K13" s="137" t="s">
        <v>286</v>
      </c>
      <c r="L13" s="137" t="s">
        <v>17</v>
      </c>
    </row>
    <row r="14" spans="1:18" ht="30.75" customHeight="1" x14ac:dyDescent="0.3">
      <c r="A14" s="187" t="s">
        <v>304</v>
      </c>
      <c r="B14" s="142" t="s">
        <v>269</v>
      </c>
      <c r="C14" s="131" t="s">
        <v>309</v>
      </c>
      <c r="D14" s="130" t="s">
        <v>332</v>
      </c>
      <c r="E14" s="129" t="s">
        <v>356</v>
      </c>
      <c r="F14" s="131">
        <v>3</v>
      </c>
      <c r="G14" s="131" t="s">
        <v>1</v>
      </c>
      <c r="H14" s="131" t="s">
        <v>244</v>
      </c>
      <c r="I14" s="131" t="s">
        <v>62</v>
      </c>
      <c r="J14" s="132">
        <v>4</v>
      </c>
      <c r="K14" s="132" t="s">
        <v>381</v>
      </c>
      <c r="L14" s="131"/>
      <c r="M14" s="38"/>
      <c r="N14" s="38"/>
      <c r="O14" s="48" t="str">
        <f t="shared" ref="O14:O38" si="0">IF(R14&gt;=65,"PECAH KELAS","√")</f>
        <v>√</v>
      </c>
      <c r="R14" s="110">
        <v>4</v>
      </c>
    </row>
    <row r="15" spans="1:18" ht="30.75" customHeight="1" x14ac:dyDescent="0.3">
      <c r="A15" s="187"/>
      <c r="B15" s="131" t="s">
        <v>389</v>
      </c>
      <c r="C15" s="131" t="s">
        <v>399</v>
      </c>
      <c r="D15" s="130" t="s">
        <v>420</v>
      </c>
      <c r="E15" s="129" t="s">
        <v>441</v>
      </c>
      <c r="F15" s="131">
        <v>3</v>
      </c>
      <c r="G15" s="131" t="s">
        <v>543</v>
      </c>
      <c r="H15" s="131" t="s">
        <v>557</v>
      </c>
      <c r="I15" s="131" t="s">
        <v>62</v>
      </c>
      <c r="J15" s="132">
        <v>28</v>
      </c>
      <c r="K15" s="131" t="s">
        <v>383</v>
      </c>
      <c r="L15" s="131"/>
      <c r="M15" s="38"/>
      <c r="N15" s="38"/>
      <c r="O15" s="48" t="str">
        <f t="shared" si="0"/>
        <v>√</v>
      </c>
      <c r="R15" s="132">
        <f>26 + 2</f>
        <v>28</v>
      </c>
    </row>
    <row r="16" spans="1:18" ht="30.75" customHeight="1" x14ac:dyDescent="0.3">
      <c r="A16" s="187"/>
      <c r="B16" s="131" t="s">
        <v>389</v>
      </c>
      <c r="C16" s="131" t="s">
        <v>397</v>
      </c>
      <c r="D16" s="130" t="s">
        <v>418</v>
      </c>
      <c r="E16" s="129" t="s">
        <v>468</v>
      </c>
      <c r="F16" s="131">
        <v>1</v>
      </c>
      <c r="G16" s="131" t="s">
        <v>3</v>
      </c>
      <c r="H16" s="131" t="s">
        <v>558</v>
      </c>
      <c r="I16" s="131" t="s">
        <v>63</v>
      </c>
      <c r="J16" s="132">
        <v>34</v>
      </c>
      <c r="K16" s="131" t="s">
        <v>382</v>
      </c>
      <c r="L16" s="131"/>
      <c r="M16" s="38"/>
      <c r="N16" s="38"/>
      <c r="O16" s="48" t="str">
        <f t="shared" si="0"/>
        <v>√</v>
      </c>
      <c r="R16" s="132">
        <v>34</v>
      </c>
    </row>
    <row r="17" spans="1:18" ht="30.75" customHeight="1" x14ac:dyDescent="0.3">
      <c r="A17" s="187"/>
      <c r="B17" s="131" t="s">
        <v>389</v>
      </c>
      <c r="C17" s="131" t="s">
        <v>317</v>
      </c>
      <c r="D17" s="130" t="s">
        <v>340</v>
      </c>
      <c r="E17" s="129" t="s">
        <v>439</v>
      </c>
      <c r="F17" s="131">
        <v>2</v>
      </c>
      <c r="G17" s="131" t="s">
        <v>3</v>
      </c>
      <c r="H17" s="131" t="s">
        <v>559</v>
      </c>
      <c r="I17" s="131" t="s">
        <v>180</v>
      </c>
      <c r="J17" s="132">
        <v>38</v>
      </c>
      <c r="K17" s="131" t="s">
        <v>381</v>
      </c>
      <c r="L17" s="131"/>
      <c r="M17" s="38"/>
      <c r="N17" s="38"/>
      <c r="O17" s="48" t="str">
        <f t="shared" si="0"/>
        <v>√</v>
      </c>
      <c r="R17" s="132">
        <v>38</v>
      </c>
    </row>
    <row r="18" spans="1:18" ht="30.75" customHeight="1" x14ac:dyDescent="0.3">
      <c r="A18" s="187"/>
      <c r="B18" s="131" t="s">
        <v>389</v>
      </c>
      <c r="C18" s="131" t="s">
        <v>400</v>
      </c>
      <c r="D18" s="130" t="s">
        <v>421</v>
      </c>
      <c r="E18" s="129" t="s">
        <v>442</v>
      </c>
      <c r="F18" s="131">
        <v>3</v>
      </c>
      <c r="G18" s="131" t="s">
        <v>3</v>
      </c>
      <c r="H18" s="131" t="s">
        <v>560</v>
      </c>
      <c r="I18" s="131" t="s">
        <v>180</v>
      </c>
      <c r="J18" s="132">
        <v>30</v>
      </c>
      <c r="K18" s="131" t="s">
        <v>383</v>
      </c>
      <c r="L18" s="131"/>
      <c r="M18" s="38"/>
      <c r="N18" s="38"/>
      <c r="O18" s="48" t="str">
        <f t="shared" si="0"/>
        <v>√</v>
      </c>
      <c r="R18" s="132">
        <v>30</v>
      </c>
    </row>
    <row r="19" spans="1:18" ht="30.75" customHeight="1" x14ac:dyDescent="0.3">
      <c r="A19" s="187"/>
      <c r="B19" s="142" t="s">
        <v>275</v>
      </c>
      <c r="C19" s="131" t="s">
        <v>310</v>
      </c>
      <c r="D19" s="130" t="s">
        <v>333</v>
      </c>
      <c r="E19" s="129" t="s">
        <v>357</v>
      </c>
      <c r="F19" s="131">
        <v>2</v>
      </c>
      <c r="G19" s="131" t="s">
        <v>1</v>
      </c>
      <c r="H19" s="131" t="s">
        <v>245</v>
      </c>
      <c r="I19" s="131" t="s">
        <v>62</v>
      </c>
      <c r="J19" s="132">
        <v>16</v>
      </c>
      <c r="K19" s="132" t="s">
        <v>382</v>
      </c>
      <c r="L19" s="131"/>
      <c r="M19" s="38"/>
      <c r="N19" s="38"/>
      <c r="O19" s="48" t="str">
        <f t="shared" si="0"/>
        <v>√</v>
      </c>
      <c r="R19" s="110">
        <v>16</v>
      </c>
    </row>
    <row r="20" spans="1:18" ht="30.75" customHeight="1" x14ac:dyDescent="0.3">
      <c r="A20" s="187"/>
      <c r="B20" s="131" t="s">
        <v>390</v>
      </c>
      <c r="C20" s="131" t="s">
        <v>401</v>
      </c>
      <c r="D20" s="130" t="s">
        <v>422</v>
      </c>
      <c r="E20" s="129" t="s">
        <v>443</v>
      </c>
      <c r="F20" s="131">
        <v>3</v>
      </c>
      <c r="G20" s="131" t="s">
        <v>3</v>
      </c>
      <c r="H20" s="131" t="s">
        <v>243</v>
      </c>
      <c r="I20" s="131" t="s">
        <v>62</v>
      </c>
      <c r="J20" s="132">
        <v>11</v>
      </c>
      <c r="K20" s="131" t="s">
        <v>383</v>
      </c>
      <c r="L20" s="131"/>
      <c r="M20" s="38"/>
      <c r="N20" s="38"/>
      <c r="O20" s="48" t="str">
        <f t="shared" si="0"/>
        <v>√</v>
      </c>
      <c r="R20" s="132">
        <v>11</v>
      </c>
    </row>
    <row r="21" spans="1:18" ht="30.75" customHeight="1" x14ac:dyDescent="0.3">
      <c r="A21" s="187"/>
      <c r="B21" s="131" t="s">
        <v>390</v>
      </c>
      <c r="C21" s="131" t="s">
        <v>489</v>
      </c>
      <c r="D21" s="130" t="s">
        <v>503</v>
      </c>
      <c r="E21" s="129" t="s">
        <v>525</v>
      </c>
      <c r="F21" s="131">
        <v>3</v>
      </c>
      <c r="G21" s="131" t="s">
        <v>518</v>
      </c>
      <c r="H21" s="143" t="s">
        <v>561</v>
      </c>
      <c r="I21" s="131" t="s">
        <v>62</v>
      </c>
      <c r="J21" s="144">
        <v>57</v>
      </c>
      <c r="K21" s="131" t="s">
        <v>383</v>
      </c>
      <c r="L21" s="131"/>
      <c r="M21" s="38"/>
      <c r="N21" s="38"/>
      <c r="O21" s="48" t="str">
        <f t="shared" si="0"/>
        <v>√</v>
      </c>
      <c r="R21" s="133">
        <v>57</v>
      </c>
    </row>
    <row r="22" spans="1:18" ht="30.75" customHeight="1" x14ac:dyDescent="0.3">
      <c r="A22" s="187"/>
      <c r="B22" s="131" t="s">
        <v>391</v>
      </c>
      <c r="C22" s="131" t="s">
        <v>401</v>
      </c>
      <c r="D22" s="130" t="s">
        <v>422</v>
      </c>
      <c r="E22" s="129" t="s">
        <v>443</v>
      </c>
      <c r="F22" s="131">
        <v>3</v>
      </c>
      <c r="G22" s="131" t="s">
        <v>3</v>
      </c>
      <c r="H22" s="131" t="s">
        <v>243</v>
      </c>
      <c r="I22" s="131" t="s">
        <v>63</v>
      </c>
      <c r="J22" s="132">
        <v>6</v>
      </c>
      <c r="K22" s="131" t="s">
        <v>383</v>
      </c>
      <c r="L22" s="131"/>
      <c r="M22" s="38"/>
      <c r="N22" s="38"/>
      <c r="O22" s="48" t="str">
        <f t="shared" si="0"/>
        <v>√</v>
      </c>
      <c r="R22" s="132">
        <v>6</v>
      </c>
    </row>
    <row r="23" spans="1:18" ht="30.75" customHeight="1" x14ac:dyDescent="0.3">
      <c r="A23" s="187"/>
      <c r="B23" s="131" t="s">
        <v>390</v>
      </c>
      <c r="C23" s="131" t="s">
        <v>398</v>
      </c>
      <c r="D23" s="130" t="s">
        <v>419</v>
      </c>
      <c r="E23" s="129" t="s">
        <v>440</v>
      </c>
      <c r="F23" s="131">
        <v>3</v>
      </c>
      <c r="G23" s="131" t="s">
        <v>3</v>
      </c>
      <c r="H23" s="131" t="s">
        <v>247</v>
      </c>
      <c r="I23" s="131" t="s">
        <v>63</v>
      </c>
      <c r="J23" s="132">
        <v>34</v>
      </c>
      <c r="K23" s="131" t="s">
        <v>382</v>
      </c>
      <c r="L23" s="131"/>
      <c r="M23" s="38"/>
      <c r="N23" s="38"/>
      <c r="O23" s="48" t="str">
        <f t="shared" si="0"/>
        <v>√</v>
      </c>
      <c r="R23" s="132">
        <v>34</v>
      </c>
    </row>
    <row r="24" spans="1:18" ht="30.75" customHeight="1" x14ac:dyDescent="0.3">
      <c r="A24" s="187"/>
      <c r="B24" s="131" t="s">
        <v>390</v>
      </c>
      <c r="C24" s="131" t="s">
        <v>403</v>
      </c>
      <c r="D24" s="130" t="s">
        <v>424</v>
      </c>
      <c r="E24" s="129" t="s">
        <v>445</v>
      </c>
      <c r="F24" s="131">
        <v>3</v>
      </c>
      <c r="G24" s="131" t="s">
        <v>3</v>
      </c>
      <c r="H24" s="131" t="s">
        <v>244</v>
      </c>
      <c r="I24" s="131" t="s">
        <v>63</v>
      </c>
      <c r="J24" s="132">
        <v>33</v>
      </c>
      <c r="K24" s="131" t="s">
        <v>381</v>
      </c>
      <c r="L24" s="131"/>
      <c r="M24" s="38"/>
      <c r="N24" s="38"/>
      <c r="O24" s="48" t="str">
        <f t="shared" si="0"/>
        <v>√</v>
      </c>
      <c r="R24" s="132">
        <v>33</v>
      </c>
    </row>
    <row r="25" spans="1:18" ht="30.75" customHeight="1" x14ac:dyDescent="0.3">
      <c r="A25" s="187"/>
      <c r="B25" s="131" t="s">
        <v>390</v>
      </c>
      <c r="C25" s="131" t="s">
        <v>397</v>
      </c>
      <c r="D25" s="130" t="s">
        <v>418</v>
      </c>
      <c r="E25" s="129" t="s">
        <v>468</v>
      </c>
      <c r="F25" s="131">
        <v>1</v>
      </c>
      <c r="G25" s="131" t="s">
        <v>3</v>
      </c>
      <c r="H25" s="131" t="s">
        <v>562</v>
      </c>
      <c r="I25" s="131" t="s">
        <v>87</v>
      </c>
      <c r="J25" s="132">
        <v>31</v>
      </c>
      <c r="K25" s="131" t="s">
        <v>382</v>
      </c>
      <c r="L25" s="131"/>
      <c r="M25" s="38"/>
      <c r="N25" s="38"/>
      <c r="O25" s="48" t="str">
        <f t="shared" si="0"/>
        <v>√</v>
      </c>
      <c r="R25" s="132">
        <v>31</v>
      </c>
    </row>
    <row r="26" spans="1:18" ht="30.75" customHeight="1" x14ac:dyDescent="0.3">
      <c r="A26" s="187"/>
      <c r="B26" s="131" t="s">
        <v>390</v>
      </c>
      <c r="C26" s="131" t="s">
        <v>402</v>
      </c>
      <c r="D26" s="130" t="s">
        <v>423</v>
      </c>
      <c r="E26" s="129" t="s">
        <v>444</v>
      </c>
      <c r="F26" s="131">
        <v>3</v>
      </c>
      <c r="G26" s="131" t="s">
        <v>3</v>
      </c>
      <c r="H26" s="131" t="s">
        <v>385</v>
      </c>
      <c r="I26" s="131" t="s">
        <v>180</v>
      </c>
      <c r="J26" s="132">
        <v>38</v>
      </c>
      <c r="K26" s="131" t="s">
        <v>383</v>
      </c>
      <c r="L26" s="131"/>
      <c r="M26" s="38"/>
      <c r="N26" s="38"/>
      <c r="O26" s="48" t="str">
        <f t="shared" si="0"/>
        <v>√</v>
      </c>
      <c r="R26" s="132">
        <v>38</v>
      </c>
    </row>
    <row r="27" spans="1:18" ht="30.75" customHeight="1" x14ac:dyDescent="0.3">
      <c r="A27" s="187"/>
      <c r="B27" s="142" t="s">
        <v>271</v>
      </c>
      <c r="C27" s="142" t="s">
        <v>311</v>
      </c>
      <c r="D27" s="130" t="s">
        <v>334</v>
      </c>
      <c r="E27" s="129" t="s">
        <v>356</v>
      </c>
      <c r="F27" s="131">
        <v>3</v>
      </c>
      <c r="G27" s="131" t="s">
        <v>1</v>
      </c>
      <c r="H27" s="131" t="s">
        <v>246</v>
      </c>
      <c r="I27" s="131" t="s">
        <v>62</v>
      </c>
      <c r="J27" s="132">
        <v>22</v>
      </c>
      <c r="K27" s="132" t="s">
        <v>383</v>
      </c>
      <c r="L27" s="131"/>
      <c r="M27" s="38"/>
      <c r="N27" s="38"/>
      <c r="O27" s="48" t="str">
        <f t="shared" si="0"/>
        <v>√</v>
      </c>
      <c r="R27" s="110">
        <v>22</v>
      </c>
    </row>
    <row r="28" spans="1:18" ht="30.75" customHeight="1" x14ac:dyDescent="0.3">
      <c r="A28" s="187"/>
      <c r="B28" s="142" t="s">
        <v>271</v>
      </c>
      <c r="C28" s="142" t="s">
        <v>312</v>
      </c>
      <c r="D28" s="130" t="s">
        <v>335</v>
      </c>
      <c r="E28" s="129" t="s">
        <v>357</v>
      </c>
      <c r="F28" s="131">
        <v>2</v>
      </c>
      <c r="G28" s="131" t="s">
        <v>1</v>
      </c>
      <c r="H28" s="131" t="s">
        <v>247</v>
      </c>
      <c r="I28" s="131" t="s">
        <v>62</v>
      </c>
      <c r="J28" s="132">
        <v>7</v>
      </c>
      <c r="K28" s="132" t="s">
        <v>383</v>
      </c>
      <c r="L28" s="131"/>
      <c r="M28" s="38"/>
      <c r="N28" s="38"/>
      <c r="O28" s="48" t="str">
        <f t="shared" si="0"/>
        <v>√</v>
      </c>
      <c r="R28" s="110">
        <v>7</v>
      </c>
    </row>
    <row r="29" spans="1:18" ht="30.75" customHeight="1" x14ac:dyDescent="0.3">
      <c r="A29" s="187"/>
      <c r="B29" s="131" t="s">
        <v>392</v>
      </c>
      <c r="C29" s="131" t="s">
        <v>404</v>
      </c>
      <c r="D29" s="130" t="s">
        <v>425</v>
      </c>
      <c r="E29" s="129" t="s">
        <v>470</v>
      </c>
      <c r="F29" s="131">
        <v>3</v>
      </c>
      <c r="G29" s="131" t="s">
        <v>3</v>
      </c>
      <c r="H29" s="131" t="s">
        <v>563</v>
      </c>
      <c r="I29" s="131" t="s">
        <v>62</v>
      </c>
      <c r="J29" s="132">
        <v>32</v>
      </c>
      <c r="K29" s="131" t="s">
        <v>382</v>
      </c>
      <c r="L29" s="131"/>
      <c r="M29" s="38"/>
      <c r="N29" s="38"/>
      <c r="O29" s="48" t="str">
        <f t="shared" si="0"/>
        <v>√</v>
      </c>
      <c r="R29" s="132">
        <v>32</v>
      </c>
    </row>
    <row r="30" spans="1:18" ht="30.75" customHeight="1" x14ac:dyDescent="0.3">
      <c r="A30" s="187"/>
      <c r="B30" s="131" t="s">
        <v>392</v>
      </c>
      <c r="C30" s="131" t="s">
        <v>406</v>
      </c>
      <c r="D30" s="130" t="s">
        <v>427</v>
      </c>
      <c r="E30" s="129" t="s">
        <v>474</v>
      </c>
      <c r="F30" s="131">
        <v>3</v>
      </c>
      <c r="G30" s="131" t="s">
        <v>3</v>
      </c>
      <c r="H30" s="131" t="s">
        <v>243</v>
      </c>
      <c r="I30" s="131" t="s">
        <v>62</v>
      </c>
      <c r="J30" s="132">
        <v>16</v>
      </c>
      <c r="K30" s="131" t="s">
        <v>383</v>
      </c>
      <c r="L30" s="131"/>
      <c r="M30" s="38"/>
      <c r="N30" s="38"/>
      <c r="O30" s="48" t="str">
        <f t="shared" si="0"/>
        <v>√</v>
      </c>
      <c r="R30" s="132">
        <v>16</v>
      </c>
    </row>
    <row r="31" spans="1:18" ht="30.75" customHeight="1" x14ac:dyDescent="0.3">
      <c r="A31" s="187"/>
      <c r="B31" s="131" t="s">
        <v>392</v>
      </c>
      <c r="C31" s="131" t="s">
        <v>403</v>
      </c>
      <c r="D31" s="130" t="s">
        <v>424</v>
      </c>
      <c r="E31" s="129" t="s">
        <v>445</v>
      </c>
      <c r="F31" s="131">
        <v>3</v>
      </c>
      <c r="G31" s="131" t="s">
        <v>3</v>
      </c>
      <c r="H31" s="131" t="s">
        <v>244</v>
      </c>
      <c r="I31" s="131" t="s">
        <v>62</v>
      </c>
      <c r="J31" s="132">
        <v>46</v>
      </c>
      <c r="K31" s="131" t="s">
        <v>381</v>
      </c>
      <c r="L31" s="131"/>
      <c r="M31" s="38"/>
      <c r="N31" s="38"/>
      <c r="O31" s="48" t="str">
        <f t="shared" si="0"/>
        <v>√</v>
      </c>
      <c r="R31" s="132">
        <v>46</v>
      </c>
    </row>
    <row r="32" spans="1:18" ht="30.75" customHeight="1" x14ac:dyDescent="0.3">
      <c r="A32" s="187"/>
      <c r="B32" s="131" t="s">
        <v>393</v>
      </c>
      <c r="C32" s="131" t="s">
        <v>406</v>
      </c>
      <c r="D32" s="130" t="s">
        <v>427</v>
      </c>
      <c r="E32" s="129" t="s">
        <v>448</v>
      </c>
      <c r="F32" s="131">
        <v>3</v>
      </c>
      <c r="G32" s="131" t="s">
        <v>3</v>
      </c>
      <c r="H32" s="131" t="s">
        <v>243</v>
      </c>
      <c r="I32" s="131" t="s">
        <v>63</v>
      </c>
      <c r="J32" s="132">
        <v>6</v>
      </c>
      <c r="K32" s="131" t="s">
        <v>382</v>
      </c>
      <c r="L32" s="131"/>
      <c r="M32" s="38"/>
      <c r="N32" s="38"/>
      <c r="O32" s="48" t="str">
        <f t="shared" si="0"/>
        <v>√</v>
      </c>
      <c r="R32" s="132">
        <v>6</v>
      </c>
    </row>
    <row r="33" spans="1:18" ht="30.75" customHeight="1" x14ac:dyDescent="0.3">
      <c r="A33" s="187"/>
      <c r="B33" s="131" t="s">
        <v>392</v>
      </c>
      <c r="C33" s="131" t="s">
        <v>405</v>
      </c>
      <c r="D33" s="130" t="s">
        <v>426</v>
      </c>
      <c r="E33" s="129" t="s">
        <v>446</v>
      </c>
      <c r="F33" s="131">
        <v>2</v>
      </c>
      <c r="G33" s="131" t="s">
        <v>3</v>
      </c>
      <c r="H33" s="131" t="s">
        <v>561</v>
      </c>
      <c r="I33" s="131" t="s">
        <v>87</v>
      </c>
      <c r="J33" s="132">
        <v>37</v>
      </c>
      <c r="K33" s="131" t="s">
        <v>382</v>
      </c>
      <c r="L33" s="131"/>
      <c r="M33" s="38"/>
      <c r="N33" s="38"/>
      <c r="O33" s="48" t="str">
        <f t="shared" si="0"/>
        <v>√</v>
      </c>
      <c r="R33" s="132">
        <v>37</v>
      </c>
    </row>
    <row r="34" spans="1:18" ht="30.75" customHeight="1" x14ac:dyDescent="0.3">
      <c r="A34" s="187"/>
      <c r="B34" s="131" t="s">
        <v>392</v>
      </c>
      <c r="C34" s="131" t="s">
        <v>401</v>
      </c>
      <c r="D34" s="130" t="s">
        <v>422</v>
      </c>
      <c r="E34" s="129" t="s">
        <v>447</v>
      </c>
      <c r="F34" s="131">
        <v>3</v>
      </c>
      <c r="G34" s="131" t="s">
        <v>3</v>
      </c>
      <c r="H34" s="131" t="s">
        <v>559</v>
      </c>
      <c r="I34" s="131" t="s">
        <v>180</v>
      </c>
      <c r="J34" s="132">
        <v>10</v>
      </c>
      <c r="K34" s="131" t="s">
        <v>383</v>
      </c>
      <c r="L34" s="131"/>
      <c r="M34" s="38"/>
      <c r="N34" s="38"/>
      <c r="O34" s="48" t="str">
        <f t="shared" si="0"/>
        <v>√</v>
      </c>
      <c r="R34" s="132">
        <v>10</v>
      </c>
    </row>
    <row r="35" spans="1:18" ht="30.75" customHeight="1" x14ac:dyDescent="0.3">
      <c r="A35" s="187" t="s">
        <v>305</v>
      </c>
      <c r="B35" s="142" t="s">
        <v>269</v>
      </c>
      <c r="C35" s="131" t="s">
        <v>313</v>
      </c>
      <c r="D35" s="130" t="s">
        <v>336</v>
      </c>
      <c r="E35" s="129" t="s">
        <v>358</v>
      </c>
      <c r="F35" s="131">
        <v>3</v>
      </c>
      <c r="G35" s="131" t="s">
        <v>1</v>
      </c>
      <c r="H35" s="131" t="s">
        <v>243</v>
      </c>
      <c r="I35" s="131" t="s">
        <v>62</v>
      </c>
      <c r="J35" s="132">
        <v>20</v>
      </c>
      <c r="K35" s="131" t="s">
        <v>383</v>
      </c>
      <c r="L35" s="131"/>
      <c r="M35" s="38"/>
      <c r="N35" s="38"/>
      <c r="O35" s="48" t="str">
        <f t="shared" si="0"/>
        <v>√</v>
      </c>
      <c r="R35" s="140">
        <v>20</v>
      </c>
    </row>
    <row r="36" spans="1:18" ht="30.75" customHeight="1" x14ac:dyDescent="0.3">
      <c r="A36" s="187"/>
      <c r="B36" s="142" t="s">
        <v>269</v>
      </c>
      <c r="C36" s="131" t="s">
        <v>314</v>
      </c>
      <c r="D36" s="130" t="s">
        <v>337</v>
      </c>
      <c r="E36" s="129" t="s">
        <v>547</v>
      </c>
      <c r="F36" s="131">
        <v>3</v>
      </c>
      <c r="G36" s="131" t="s">
        <v>93</v>
      </c>
      <c r="H36" s="131" t="s">
        <v>564</v>
      </c>
      <c r="I36" s="131" t="s">
        <v>62</v>
      </c>
      <c r="J36" s="132">
        <v>50</v>
      </c>
      <c r="K36" s="131" t="s">
        <v>382</v>
      </c>
      <c r="L36" s="131"/>
      <c r="M36" s="38"/>
      <c r="N36" s="38"/>
      <c r="O36" s="48" t="str">
        <f t="shared" si="0"/>
        <v>√</v>
      </c>
      <c r="R36" s="140">
        <f>49 + 1</f>
        <v>50</v>
      </c>
    </row>
    <row r="37" spans="1:18" ht="30.75" customHeight="1" x14ac:dyDescent="0.3">
      <c r="A37" s="187"/>
      <c r="B37" s="131" t="s">
        <v>389</v>
      </c>
      <c r="C37" s="131" t="s">
        <v>408</v>
      </c>
      <c r="D37" s="130" t="s">
        <v>429</v>
      </c>
      <c r="E37" s="129" t="s">
        <v>451</v>
      </c>
      <c r="F37" s="131">
        <v>3</v>
      </c>
      <c r="G37" s="131" t="s">
        <v>3</v>
      </c>
      <c r="H37" s="131" t="s">
        <v>562</v>
      </c>
      <c r="I37" s="131" t="s">
        <v>62</v>
      </c>
      <c r="J37" s="132">
        <v>40</v>
      </c>
      <c r="K37" s="131" t="s">
        <v>381</v>
      </c>
      <c r="L37" s="131"/>
      <c r="M37" s="38"/>
      <c r="N37" s="38"/>
      <c r="O37" s="48" t="str">
        <f t="shared" si="0"/>
        <v>√</v>
      </c>
      <c r="R37" s="140">
        <v>40</v>
      </c>
    </row>
    <row r="38" spans="1:18" ht="30.75" customHeight="1" x14ac:dyDescent="0.3">
      <c r="A38" s="187"/>
      <c r="B38" s="131" t="s">
        <v>389</v>
      </c>
      <c r="C38" s="131" t="s">
        <v>414</v>
      </c>
      <c r="D38" s="130" t="s">
        <v>436</v>
      </c>
      <c r="E38" s="129" t="s">
        <v>452</v>
      </c>
      <c r="F38" s="131">
        <v>3</v>
      </c>
      <c r="G38" s="131" t="s">
        <v>3</v>
      </c>
      <c r="H38" s="131" t="s">
        <v>563</v>
      </c>
      <c r="I38" s="131" t="s">
        <v>62</v>
      </c>
      <c r="J38" s="132">
        <v>44</v>
      </c>
      <c r="K38" s="131" t="s">
        <v>382</v>
      </c>
      <c r="L38" s="131"/>
      <c r="M38" s="38"/>
      <c r="N38" s="38"/>
      <c r="O38" s="48" t="str">
        <f t="shared" si="0"/>
        <v>√</v>
      </c>
      <c r="R38" s="140">
        <v>44</v>
      </c>
    </row>
    <row r="39" spans="1:18" ht="30.75" customHeight="1" x14ac:dyDescent="0.3">
      <c r="A39" s="187"/>
      <c r="B39" s="181" t="s">
        <v>389</v>
      </c>
      <c r="C39" s="181" t="s">
        <v>415</v>
      </c>
      <c r="D39" s="183" t="s">
        <v>437</v>
      </c>
      <c r="E39" s="129" t="s">
        <v>454</v>
      </c>
      <c r="F39" s="181">
        <v>3</v>
      </c>
      <c r="G39" s="181" t="s">
        <v>543</v>
      </c>
      <c r="H39" s="131" t="s">
        <v>248</v>
      </c>
      <c r="I39" s="181" t="s">
        <v>62</v>
      </c>
      <c r="J39" s="132">
        <v>46</v>
      </c>
      <c r="K39" s="181" t="s">
        <v>382</v>
      </c>
      <c r="L39" s="131"/>
      <c r="M39" s="38"/>
      <c r="N39" s="38"/>
      <c r="O39" s="48"/>
      <c r="R39" s="140">
        <f>64 + 2</f>
        <v>66</v>
      </c>
    </row>
    <row r="40" spans="1:18" ht="30.75" customHeight="1" x14ac:dyDescent="0.3">
      <c r="A40" s="187"/>
      <c r="B40" s="182"/>
      <c r="C40" s="182"/>
      <c r="D40" s="184"/>
      <c r="E40" s="129"/>
      <c r="F40" s="182"/>
      <c r="G40" s="182"/>
      <c r="H40" s="131" t="s">
        <v>247</v>
      </c>
      <c r="I40" s="182"/>
      <c r="J40" s="132">
        <v>20</v>
      </c>
      <c r="K40" s="182"/>
      <c r="L40" s="131"/>
      <c r="M40" s="38"/>
      <c r="N40" s="38"/>
      <c r="O40" s="48"/>
      <c r="R40" s="140"/>
    </row>
    <row r="41" spans="1:18" ht="30.75" customHeight="1" x14ac:dyDescent="0.3">
      <c r="A41" s="187"/>
      <c r="B41" s="131" t="s">
        <v>389</v>
      </c>
      <c r="C41" s="131" t="s">
        <v>493</v>
      </c>
      <c r="D41" s="130" t="s">
        <v>548</v>
      </c>
      <c r="E41" s="129" t="s">
        <v>532</v>
      </c>
      <c r="F41" s="131">
        <v>3</v>
      </c>
      <c r="G41" s="131" t="s">
        <v>518</v>
      </c>
      <c r="H41" s="143" t="s">
        <v>561</v>
      </c>
      <c r="I41" s="131" t="s">
        <v>62</v>
      </c>
      <c r="J41" s="144">
        <v>53</v>
      </c>
      <c r="K41" s="131" t="s">
        <v>383</v>
      </c>
      <c r="L41" s="131"/>
      <c r="M41" s="38"/>
      <c r="N41" s="38"/>
      <c r="O41" s="48" t="str">
        <f>IF(R41&gt;=65,"PECAH KELAS","√")</f>
        <v>√</v>
      </c>
      <c r="R41" s="141">
        <v>53</v>
      </c>
    </row>
    <row r="42" spans="1:18" ht="30.75" customHeight="1" x14ac:dyDescent="0.3">
      <c r="A42" s="187"/>
      <c r="B42" s="131" t="s">
        <v>389</v>
      </c>
      <c r="C42" s="131" t="s">
        <v>409</v>
      </c>
      <c r="D42" s="130" t="s">
        <v>430</v>
      </c>
      <c r="E42" s="129" t="s">
        <v>442</v>
      </c>
      <c r="F42" s="131">
        <v>3</v>
      </c>
      <c r="G42" s="131" t="s">
        <v>3</v>
      </c>
      <c r="H42" s="131" t="s">
        <v>245</v>
      </c>
      <c r="I42" s="131" t="s">
        <v>63</v>
      </c>
      <c r="J42" s="132">
        <v>34</v>
      </c>
      <c r="K42" s="131" t="s">
        <v>381</v>
      </c>
      <c r="L42" s="131"/>
      <c r="M42" s="38"/>
      <c r="N42" s="38"/>
      <c r="O42" s="48" t="str">
        <f>IF(R42&gt;=65,"PECAH KELAS","√")</f>
        <v>√</v>
      </c>
      <c r="R42" s="140">
        <v>34</v>
      </c>
    </row>
    <row r="43" spans="1:18" ht="30.75" customHeight="1" x14ac:dyDescent="0.3">
      <c r="A43" s="187"/>
      <c r="B43" s="131" t="s">
        <v>389</v>
      </c>
      <c r="C43" s="131" t="s">
        <v>315</v>
      </c>
      <c r="D43" s="130" t="s">
        <v>433</v>
      </c>
      <c r="E43" s="129" t="s">
        <v>453</v>
      </c>
      <c r="F43" s="131">
        <v>3</v>
      </c>
      <c r="G43" s="131" t="s">
        <v>3</v>
      </c>
      <c r="H43" s="131" t="s">
        <v>244</v>
      </c>
      <c r="I43" s="131" t="s">
        <v>63</v>
      </c>
      <c r="J43" s="132">
        <v>50</v>
      </c>
      <c r="K43" s="131" t="s">
        <v>383</v>
      </c>
      <c r="L43" s="131"/>
      <c r="M43" s="38"/>
      <c r="N43" s="38"/>
      <c r="O43" s="48" t="str">
        <f>IF(R43&gt;=65,"PECAH KELAS","√")</f>
        <v>√</v>
      </c>
      <c r="R43" s="140">
        <v>50</v>
      </c>
    </row>
    <row r="44" spans="1:18" ht="30.75" customHeight="1" x14ac:dyDescent="0.3">
      <c r="A44" s="187"/>
      <c r="B44" s="131" t="s">
        <v>389</v>
      </c>
      <c r="C44" s="131" t="s">
        <v>409</v>
      </c>
      <c r="D44" s="130" t="s">
        <v>430</v>
      </c>
      <c r="E44" s="129" t="s">
        <v>442</v>
      </c>
      <c r="F44" s="131">
        <v>3</v>
      </c>
      <c r="G44" s="131" t="s">
        <v>3</v>
      </c>
      <c r="H44" s="131" t="s">
        <v>245</v>
      </c>
      <c r="I44" s="131" t="s">
        <v>62</v>
      </c>
      <c r="J44" s="132">
        <v>47</v>
      </c>
      <c r="K44" s="131" t="s">
        <v>381</v>
      </c>
      <c r="L44" s="131"/>
      <c r="M44" s="38"/>
      <c r="N44" s="38"/>
      <c r="O44" s="48" t="str">
        <f>IF(R44&gt;=65,"PECAH KELAS","√")</f>
        <v>√</v>
      </c>
      <c r="R44" s="140">
        <v>47</v>
      </c>
    </row>
    <row r="45" spans="1:18" ht="30.75" customHeight="1" x14ac:dyDescent="0.3">
      <c r="A45" s="187"/>
      <c r="B45" s="185" t="s">
        <v>275</v>
      </c>
      <c r="C45" s="185" t="s">
        <v>315</v>
      </c>
      <c r="D45" s="183" t="s">
        <v>338</v>
      </c>
      <c r="E45" s="188" t="s">
        <v>360</v>
      </c>
      <c r="F45" s="185" t="s">
        <v>375</v>
      </c>
      <c r="G45" s="181" t="s">
        <v>125</v>
      </c>
      <c r="H45" s="131" t="s">
        <v>244</v>
      </c>
      <c r="I45" s="131" t="s">
        <v>62</v>
      </c>
      <c r="J45" s="132">
        <v>53</v>
      </c>
      <c r="K45" s="181" t="s">
        <v>383</v>
      </c>
      <c r="L45" s="181" t="s">
        <v>556</v>
      </c>
      <c r="M45" s="38"/>
      <c r="N45" s="38"/>
      <c r="O45" s="48"/>
      <c r="R45" s="140">
        <f>21+53</f>
        <v>74</v>
      </c>
    </row>
    <row r="46" spans="1:18" ht="30.75" customHeight="1" x14ac:dyDescent="0.3">
      <c r="A46" s="187"/>
      <c r="B46" s="186"/>
      <c r="C46" s="186"/>
      <c r="D46" s="184"/>
      <c r="E46" s="189"/>
      <c r="F46" s="186"/>
      <c r="G46" s="182"/>
      <c r="H46" s="131" t="s">
        <v>245</v>
      </c>
      <c r="I46" s="131" t="s">
        <v>62</v>
      </c>
      <c r="J46" s="132">
        <v>21</v>
      </c>
      <c r="K46" s="182"/>
      <c r="L46" s="182"/>
      <c r="M46" s="38"/>
      <c r="N46" s="38"/>
      <c r="O46" s="48"/>
      <c r="R46" s="140"/>
    </row>
    <row r="47" spans="1:18" ht="30.75" customHeight="1" x14ac:dyDescent="0.3">
      <c r="A47" s="187"/>
      <c r="B47" s="131" t="s">
        <v>390</v>
      </c>
      <c r="C47" s="131" t="s">
        <v>410</v>
      </c>
      <c r="D47" s="130" t="s">
        <v>565</v>
      </c>
      <c r="E47" s="129" t="s">
        <v>452</v>
      </c>
      <c r="F47" s="131">
        <v>3</v>
      </c>
      <c r="G47" s="131" t="s">
        <v>3</v>
      </c>
      <c r="H47" s="131" t="s">
        <v>563</v>
      </c>
      <c r="I47" s="131" t="s">
        <v>62</v>
      </c>
      <c r="J47" s="132">
        <v>32</v>
      </c>
      <c r="K47" s="131" t="s">
        <v>382</v>
      </c>
      <c r="L47" s="131"/>
      <c r="M47" s="38"/>
      <c r="N47" s="38"/>
      <c r="O47" s="48" t="str">
        <f>IF(R47&gt;=65,"PECAH KELAS","√")</f>
        <v>√</v>
      </c>
      <c r="R47" s="140">
        <v>32</v>
      </c>
    </row>
    <row r="48" spans="1:18" ht="30.75" customHeight="1" x14ac:dyDescent="0.3">
      <c r="A48" s="187"/>
      <c r="B48" s="131" t="s">
        <v>390</v>
      </c>
      <c r="C48" s="131" t="s">
        <v>316</v>
      </c>
      <c r="D48" s="130" t="s">
        <v>339</v>
      </c>
      <c r="E48" s="129" t="s">
        <v>529</v>
      </c>
      <c r="F48" s="131">
        <v>2</v>
      </c>
      <c r="G48" s="131" t="s">
        <v>518</v>
      </c>
      <c r="H48" s="143" t="s">
        <v>562</v>
      </c>
      <c r="I48" s="131" t="s">
        <v>62</v>
      </c>
      <c r="J48" s="144">
        <v>48</v>
      </c>
      <c r="K48" s="131" t="s">
        <v>381</v>
      </c>
      <c r="L48" s="131"/>
      <c r="M48" s="38"/>
      <c r="N48" s="38"/>
      <c r="O48" s="48" t="str">
        <f>IF(R48&gt;=65,"PECAH KELAS","√")</f>
        <v>√</v>
      </c>
      <c r="R48" s="141">
        <v>48</v>
      </c>
    </row>
    <row r="49" spans="1:18" ht="30.75" customHeight="1" x14ac:dyDescent="0.3">
      <c r="A49" s="187"/>
      <c r="B49" s="131" t="s">
        <v>390</v>
      </c>
      <c r="C49" s="131" t="s">
        <v>491</v>
      </c>
      <c r="D49" s="130" t="s">
        <v>505</v>
      </c>
      <c r="E49" s="129" t="s">
        <v>530</v>
      </c>
      <c r="F49" s="131">
        <v>3</v>
      </c>
      <c r="G49" s="131" t="s">
        <v>518</v>
      </c>
      <c r="H49" s="143" t="s">
        <v>248</v>
      </c>
      <c r="I49" s="131" t="s">
        <v>62</v>
      </c>
      <c r="J49" s="144">
        <v>53</v>
      </c>
      <c r="K49" s="131" t="s">
        <v>383</v>
      </c>
      <c r="L49" s="131"/>
      <c r="M49" s="38"/>
      <c r="N49" s="38"/>
      <c r="O49" s="48" t="str">
        <f>IF(R49&gt;=65,"PECAH KELAS","√")</f>
        <v>√</v>
      </c>
      <c r="R49" s="141">
        <v>53</v>
      </c>
    </row>
    <row r="50" spans="1:18" ht="30.75" customHeight="1" x14ac:dyDescent="0.3">
      <c r="A50" s="187"/>
      <c r="B50" s="181" t="s">
        <v>390</v>
      </c>
      <c r="C50" s="181" t="s">
        <v>492</v>
      </c>
      <c r="D50" s="183" t="s">
        <v>506</v>
      </c>
      <c r="E50" s="130" t="s">
        <v>525</v>
      </c>
      <c r="F50" s="181">
        <v>1</v>
      </c>
      <c r="G50" s="181" t="s">
        <v>518</v>
      </c>
      <c r="H50" s="143" t="s">
        <v>246</v>
      </c>
      <c r="I50" s="131" t="s">
        <v>62</v>
      </c>
      <c r="J50" s="144">
        <v>35</v>
      </c>
      <c r="K50" s="181" t="s">
        <v>382</v>
      </c>
      <c r="L50" s="181" t="s">
        <v>556</v>
      </c>
      <c r="M50" s="38"/>
      <c r="N50" s="38"/>
      <c r="O50" s="48"/>
      <c r="R50" s="141">
        <v>67</v>
      </c>
    </row>
    <row r="51" spans="1:18" ht="30.75" customHeight="1" x14ac:dyDescent="0.3">
      <c r="A51" s="187"/>
      <c r="B51" s="182"/>
      <c r="C51" s="182"/>
      <c r="D51" s="184"/>
      <c r="E51" s="147"/>
      <c r="F51" s="182"/>
      <c r="G51" s="182"/>
      <c r="H51" s="131" t="s">
        <v>247</v>
      </c>
      <c r="I51" s="131" t="s">
        <v>62</v>
      </c>
      <c r="J51" s="144">
        <v>32</v>
      </c>
      <c r="K51" s="182"/>
      <c r="L51" s="182"/>
      <c r="M51" s="38"/>
      <c r="N51" s="38"/>
      <c r="O51" s="48"/>
      <c r="R51" s="141"/>
    </row>
    <row r="52" spans="1:18" ht="30.75" customHeight="1" x14ac:dyDescent="0.3">
      <c r="A52" s="187"/>
      <c r="B52" s="142" t="s">
        <v>275</v>
      </c>
      <c r="C52" s="145" t="s">
        <v>316</v>
      </c>
      <c r="D52" s="130" t="s">
        <v>339</v>
      </c>
      <c r="E52" s="129" t="s">
        <v>361</v>
      </c>
      <c r="F52" s="145" t="s">
        <v>375</v>
      </c>
      <c r="G52" s="131" t="s">
        <v>377</v>
      </c>
      <c r="H52" s="131" t="s">
        <v>379</v>
      </c>
      <c r="I52" s="131" t="s">
        <v>380</v>
      </c>
      <c r="J52" s="132">
        <v>5</v>
      </c>
      <c r="K52" s="145" t="s">
        <v>381</v>
      </c>
      <c r="L52" s="131"/>
      <c r="M52" s="38"/>
      <c r="N52" s="38"/>
      <c r="O52" s="48" t="str">
        <f t="shared" ref="O52:O63" si="1">IF(R52&gt;=65,"PECAH KELAS","√")</f>
        <v>√</v>
      </c>
      <c r="R52" s="140">
        <v>5</v>
      </c>
    </row>
    <row r="53" spans="1:18" ht="30.75" customHeight="1" x14ac:dyDescent="0.3">
      <c r="A53" s="187"/>
      <c r="B53" s="131" t="s">
        <v>390</v>
      </c>
      <c r="C53" s="131" t="s">
        <v>413</v>
      </c>
      <c r="D53" s="130" t="s">
        <v>435</v>
      </c>
      <c r="E53" s="129" t="s">
        <v>469</v>
      </c>
      <c r="F53" s="131">
        <v>3</v>
      </c>
      <c r="G53" s="131" t="s">
        <v>3</v>
      </c>
      <c r="H53" s="131" t="s">
        <v>561</v>
      </c>
      <c r="I53" s="131" t="s">
        <v>63</v>
      </c>
      <c r="J53" s="132">
        <v>54</v>
      </c>
      <c r="K53" s="131" t="s">
        <v>383</v>
      </c>
      <c r="L53" s="131"/>
      <c r="M53" s="38"/>
      <c r="N53" s="38"/>
      <c r="O53" s="48" t="str">
        <f t="shared" si="1"/>
        <v>√</v>
      </c>
      <c r="R53" s="140">
        <v>54</v>
      </c>
    </row>
    <row r="54" spans="1:18" ht="30.75" customHeight="1" x14ac:dyDescent="0.3">
      <c r="A54" s="187"/>
      <c r="B54" s="131" t="s">
        <v>390</v>
      </c>
      <c r="C54" s="131" t="s">
        <v>410</v>
      </c>
      <c r="D54" s="130" t="s">
        <v>565</v>
      </c>
      <c r="E54" s="129" t="s">
        <v>451</v>
      </c>
      <c r="F54" s="131">
        <v>3</v>
      </c>
      <c r="G54" s="131" t="s">
        <v>3</v>
      </c>
      <c r="H54" s="131" t="s">
        <v>562</v>
      </c>
      <c r="I54" s="131" t="s">
        <v>87</v>
      </c>
      <c r="J54" s="132">
        <v>32</v>
      </c>
      <c r="K54" s="131" t="s">
        <v>382</v>
      </c>
      <c r="L54" s="131"/>
      <c r="M54" s="38"/>
      <c r="N54" s="38"/>
      <c r="O54" s="48" t="str">
        <f t="shared" si="1"/>
        <v>√</v>
      </c>
      <c r="R54" s="140">
        <v>32</v>
      </c>
    </row>
    <row r="55" spans="1:18" ht="30.75" customHeight="1" x14ac:dyDescent="0.3">
      <c r="A55" s="187"/>
      <c r="B55" s="131" t="s">
        <v>390</v>
      </c>
      <c r="C55" s="131" t="s">
        <v>411</v>
      </c>
      <c r="D55" s="130" t="s">
        <v>432</v>
      </c>
      <c r="E55" s="129" t="s">
        <v>471</v>
      </c>
      <c r="F55" s="131">
        <v>3</v>
      </c>
      <c r="G55" s="131" t="s">
        <v>3</v>
      </c>
      <c r="H55" s="131" t="s">
        <v>385</v>
      </c>
      <c r="I55" s="131" t="s">
        <v>180</v>
      </c>
      <c r="J55" s="132">
        <v>58</v>
      </c>
      <c r="K55" s="131" t="s">
        <v>382</v>
      </c>
      <c r="L55" s="131"/>
      <c r="M55" s="38"/>
      <c r="N55" s="38"/>
      <c r="O55" s="48" t="str">
        <f t="shared" si="1"/>
        <v>√</v>
      </c>
      <c r="R55" s="140">
        <v>58</v>
      </c>
    </row>
    <row r="56" spans="1:18" ht="30.75" customHeight="1" x14ac:dyDescent="0.3">
      <c r="A56" s="187"/>
      <c r="B56" s="131" t="s">
        <v>390</v>
      </c>
      <c r="C56" s="131" t="s">
        <v>412</v>
      </c>
      <c r="D56" s="130" t="s">
        <v>434</v>
      </c>
      <c r="E56" s="129" t="s">
        <v>440</v>
      </c>
      <c r="F56" s="131">
        <v>2</v>
      </c>
      <c r="G56" s="131" t="s">
        <v>3</v>
      </c>
      <c r="H56" s="131" t="s">
        <v>262</v>
      </c>
      <c r="I56" s="131" t="s">
        <v>180</v>
      </c>
      <c r="J56" s="132">
        <v>40</v>
      </c>
      <c r="K56" s="131" t="s">
        <v>383</v>
      </c>
      <c r="L56" s="131"/>
      <c r="M56" s="38"/>
      <c r="N56" s="38"/>
      <c r="O56" s="48" t="str">
        <f t="shared" si="1"/>
        <v>√</v>
      </c>
      <c r="R56" s="140">
        <v>40</v>
      </c>
    </row>
    <row r="57" spans="1:18" ht="30.75" customHeight="1" x14ac:dyDescent="0.3">
      <c r="A57" s="187"/>
      <c r="B57" s="142" t="s">
        <v>271</v>
      </c>
      <c r="C57" s="131" t="s">
        <v>318</v>
      </c>
      <c r="D57" s="130" t="s">
        <v>341</v>
      </c>
      <c r="E57" s="129" t="s">
        <v>356</v>
      </c>
      <c r="F57" s="131" t="s">
        <v>376</v>
      </c>
      <c r="G57" s="131" t="s">
        <v>1</v>
      </c>
      <c r="H57" s="131" t="s">
        <v>246</v>
      </c>
      <c r="I57" s="131" t="s">
        <v>62</v>
      </c>
      <c r="J57" s="132">
        <v>17</v>
      </c>
      <c r="K57" s="131" t="s">
        <v>382</v>
      </c>
      <c r="L57" s="131"/>
      <c r="M57" s="38"/>
      <c r="N57" s="38"/>
      <c r="O57" s="48" t="str">
        <f t="shared" si="1"/>
        <v>√</v>
      </c>
      <c r="R57" s="140">
        <v>17</v>
      </c>
    </row>
    <row r="58" spans="1:18" ht="30.75" customHeight="1" x14ac:dyDescent="0.3">
      <c r="A58" s="187"/>
      <c r="B58" s="131" t="s">
        <v>392</v>
      </c>
      <c r="C58" s="131" t="s">
        <v>398</v>
      </c>
      <c r="D58" s="130" t="s">
        <v>419</v>
      </c>
      <c r="E58" s="129" t="s">
        <v>456</v>
      </c>
      <c r="F58" s="131">
        <v>3</v>
      </c>
      <c r="G58" s="131" t="s">
        <v>3</v>
      </c>
      <c r="H58" s="131" t="s">
        <v>244</v>
      </c>
      <c r="I58" s="131" t="s">
        <v>62</v>
      </c>
      <c r="J58" s="132">
        <v>36</v>
      </c>
      <c r="K58" s="131" t="s">
        <v>382</v>
      </c>
      <c r="L58" s="131"/>
      <c r="M58" s="38"/>
      <c r="N58" s="38"/>
      <c r="O58" s="48" t="str">
        <f t="shared" si="1"/>
        <v>√</v>
      </c>
      <c r="R58" s="140">
        <v>36</v>
      </c>
    </row>
    <row r="59" spans="1:18" ht="30.75" customHeight="1" x14ac:dyDescent="0.3">
      <c r="A59" s="187"/>
      <c r="B59" s="131" t="s">
        <v>392</v>
      </c>
      <c r="C59" s="131" t="s">
        <v>490</v>
      </c>
      <c r="D59" s="130" t="s">
        <v>504</v>
      </c>
      <c r="E59" s="129" t="s">
        <v>528</v>
      </c>
      <c r="F59" s="131">
        <v>3</v>
      </c>
      <c r="G59" s="131" t="s">
        <v>518</v>
      </c>
      <c r="H59" s="143" t="s">
        <v>561</v>
      </c>
      <c r="I59" s="131" t="s">
        <v>62</v>
      </c>
      <c r="J59" s="144">
        <v>53</v>
      </c>
      <c r="K59" s="131" t="s">
        <v>383</v>
      </c>
      <c r="L59" s="131"/>
      <c r="M59" s="38"/>
      <c r="N59" s="38"/>
      <c r="O59" s="48" t="str">
        <f t="shared" si="1"/>
        <v>√</v>
      </c>
      <c r="R59" s="141">
        <v>53</v>
      </c>
    </row>
    <row r="60" spans="1:18" ht="30.75" customHeight="1" x14ac:dyDescent="0.3">
      <c r="A60" s="187"/>
      <c r="B60" s="142" t="s">
        <v>271</v>
      </c>
      <c r="C60" s="145" t="s">
        <v>317</v>
      </c>
      <c r="D60" s="130" t="s">
        <v>340</v>
      </c>
      <c r="E60" s="129" t="s">
        <v>362</v>
      </c>
      <c r="F60" s="145" t="s">
        <v>375</v>
      </c>
      <c r="G60" s="131" t="s">
        <v>378</v>
      </c>
      <c r="H60" s="131" t="s">
        <v>561</v>
      </c>
      <c r="I60" s="131" t="s">
        <v>261</v>
      </c>
      <c r="J60" s="132">
        <v>59</v>
      </c>
      <c r="K60" s="145" t="s">
        <v>381</v>
      </c>
      <c r="L60" s="131"/>
      <c r="M60" s="38"/>
      <c r="N60" s="38"/>
      <c r="O60" s="48" t="str">
        <f t="shared" si="1"/>
        <v>√</v>
      </c>
      <c r="R60" s="140">
        <f>10 + 49</f>
        <v>59</v>
      </c>
    </row>
    <row r="61" spans="1:18" ht="30.75" customHeight="1" x14ac:dyDescent="0.3">
      <c r="A61" s="187"/>
      <c r="B61" s="131" t="s">
        <v>392</v>
      </c>
      <c r="C61" s="131" t="s">
        <v>410</v>
      </c>
      <c r="D61" s="130" t="s">
        <v>565</v>
      </c>
      <c r="E61" s="129" t="s">
        <v>451</v>
      </c>
      <c r="F61" s="131">
        <v>3</v>
      </c>
      <c r="G61" s="131" t="s">
        <v>3</v>
      </c>
      <c r="H61" s="131" t="s">
        <v>566</v>
      </c>
      <c r="I61" s="131" t="s">
        <v>63</v>
      </c>
      <c r="J61" s="132">
        <v>34</v>
      </c>
      <c r="K61" s="131" t="s">
        <v>382</v>
      </c>
      <c r="L61" s="131"/>
      <c r="M61" s="38"/>
      <c r="N61" s="38"/>
      <c r="O61" s="48" t="str">
        <f t="shared" si="1"/>
        <v>√</v>
      </c>
      <c r="R61" s="140">
        <v>34</v>
      </c>
    </row>
    <row r="62" spans="1:18" ht="30.75" customHeight="1" x14ac:dyDescent="0.3">
      <c r="A62" s="187"/>
      <c r="B62" s="131" t="s">
        <v>392</v>
      </c>
      <c r="C62" s="131" t="s">
        <v>412</v>
      </c>
      <c r="D62" s="130" t="s">
        <v>434</v>
      </c>
      <c r="E62" s="129" t="s">
        <v>457</v>
      </c>
      <c r="F62" s="131">
        <v>2</v>
      </c>
      <c r="G62" s="131" t="s">
        <v>3</v>
      </c>
      <c r="H62" s="131" t="s">
        <v>563</v>
      </c>
      <c r="I62" s="131" t="s">
        <v>63</v>
      </c>
      <c r="J62" s="132">
        <v>49</v>
      </c>
      <c r="K62" s="131" t="s">
        <v>383</v>
      </c>
      <c r="L62" s="131"/>
      <c r="M62" s="38"/>
      <c r="N62" s="38"/>
      <c r="O62" s="48" t="str">
        <f t="shared" si="1"/>
        <v>√</v>
      </c>
      <c r="R62" s="140">
        <v>49</v>
      </c>
    </row>
    <row r="63" spans="1:18" ht="30.75" customHeight="1" x14ac:dyDescent="0.3">
      <c r="A63" s="187"/>
      <c r="B63" s="131" t="s">
        <v>392</v>
      </c>
      <c r="C63" s="131" t="s">
        <v>414</v>
      </c>
      <c r="D63" s="130" t="s">
        <v>436</v>
      </c>
      <c r="E63" s="129" t="s">
        <v>455</v>
      </c>
      <c r="F63" s="131">
        <v>3</v>
      </c>
      <c r="G63" s="131" t="s">
        <v>3</v>
      </c>
      <c r="H63" s="131" t="s">
        <v>559</v>
      </c>
      <c r="I63" s="131" t="s">
        <v>180</v>
      </c>
      <c r="J63" s="132">
        <v>59</v>
      </c>
      <c r="K63" s="131" t="s">
        <v>382</v>
      </c>
      <c r="L63" s="131"/>
      <c r="M63" s="38"/>
      <c r="N63" s="38"/>
      <c r="O63" s="48" t="str">
        <f t="shared" si="1"/>
        <v>√</v>
      </c>
      <c r="R63" s="140">
        <v>59</v>
      </c>
    </row>
    <row r="64" spans="1:18" ht="30.75" customHeight="1" x14ac:dyDescent="0.3">
      <c r="A64" s="187"/>
      <c r="B64" s="181" t="s">
        <v>392</v>
      </c>
      <c r="C64" s="181" t="s">
        <v>409</v>
      </c>
      <c r="D64" s="183" t="s">
        <v>430</v>
      </c>
      <c r="E64" s="129" t="s">
        <v>448</v>
      </c>
      <c r="F64" s="181">
        <v>3</v>
      </c>
      <c r="G64" s="181" t="s">
        <v>3</v>
      </c>
      <c r="H64" s="131" t="s">
        <v>567</v>
      </c>
      <c r="I64" s="181" t="s">
        <v>180</v>
      </c>
      <c r="J64" s="132">
        <v>52</v>
      </c>
      <c r="K64" s="181" t="s">
        <v>381</v>
      </c>
      <c r="L64" s="181" t="s">
        <v>556</v>
      </c>
      <c r="M64" s="38"/>
      <c r="N64" s="38"/>
      <c r="O64" s="48"/>
      <c r="R64" s="140">
        <v>92</v>
      </c>
    </row>
    <row r="65" spans="1:18" ht="30.75" customHeight="1" x14ac:dyDescent="0.3">
      <c r="A65" s="187"/>
      <c r="B65" s="182"/>
      <c r="C65" s="182"/>
      <c r="D65" s="184"/>
      <c r="E65" s="129"/>
      <c r="F65" s="182"/>
      <c r="G65" s="182"/>
      <c r="H65" s="131" t="s">
        <v>568</v>
      </c>
      <c r="I65" s="182"/>
      <c r="J65" s="132">
        <v>40</v>
      </c>
      <c r="K65" s="182"/>
      <c r="L65" s="182"/>
      <c r="M65" s="38"/>
      <c r="N65" s="38"/>
      <c r="O65" s="48"/>
      <c r="R65" s="140"/>
    </row>
    <row r="66" spans="1:18" ht="30.75" customHeight="1" x14ac:dyDescent="0.3">
      <c r="A66" s="187"/>
      <c r="B66" s="131" t="s">
        <v>394</v>
      </c>
      <c r="C66" s="131" t="s">
        <v>402</v>
      </c>
      <c r="D66" s="130" t="s">
        <v>423</v>
      </c>
      <c r="E66" s="129" t="s">
        <v>449</v>
      </c>
      <c r="F66" s="131">
        <v>3</v>
      </c>
      <c r="G66" s="131" t="s">
        <v>3</v>
      </c>
      <c r="H66" s="131" t="s">
        <v>385</v>
      </c>
      <c r="I66" s="131" t="s">
        <v>488</v>
      </c>
      <c r="J66" s="132">
        <v>17</v>
      </c>
      <c r="K66" s="131" t="s">
        <v>383</v>
      </c>
      <c r="L66" s="131"/>
      <c r="M66" s="38"/>
      <c r="N66" s="38"/>
      <c r="O66" s="48" t="str">
        <f t="shared" ref="O66:O71" si="2">IF(R66&gt;=65,"PECAH KELAS","√")</f>
        <v>√</v>
      </c>
      <c r="R66" s="140">
        <v>17</v>
      </c>
    </row>
    <row r="67" spans="1:18" ht="30.75" customHeight="1" x14ac:dyDescent="0.3">
      <c r="A67" s="187"/>
      <c r="B67" s="131" t="s">
        <v>395</v>
      </c>
      <c r="C67" s="131" t="s">
        <v>407</v>
      </c>
      <c r="D67" s="130" t="s">
        <v>428</v>
      </c>
      <c r="E67" s="129" t="s">
        <v>450</v>
      </c>
      <c r="F67" s="131">
        <v>3</v>
      </c>
      <c r="G67" s="131" t="s">
        <v>3</v>
      </c>
      <c r="H67" s="131" t="s">
        <v>385</v>
      </c>
      <c r="I67" s="131" t="s">
        <v>488</v>
      </c>
      <c r="J67" s="132">
        <v>17</v>
      </c>
      <c r="K67" s="131" t="s">
        <v>383</v>
      </c>
      <c r="L67" s="131"/>
      <c r="M67" s="38"/>
      <c r="N67" s="38"/>
      <c r="O67" s="48" t="str">
        <f t="shared" si="2"/>
        <v>√</v>
      </c>
      <c r="R67" s="140">
        <v>17</v>
      </c>
    </row>
    <row r="68" spans="1:18" ht="30.75" customHeight="1" x14ac:dyDescent="0.3">
      <c r="A68" s="187" t="s">
        <v>306</v>
      </c>
      <c r="B68" s="142" t="s">
        <v>269</v>
      </c>
      <c r="C68" s="131" t="s">
        <v>319</v>
      </c>
      <c r="D68" s="130" t="s">
        <v>342</v>
      </c>
      <c r="E68" s="129" t="s">
        <v>363</v>
      </c>
      <c r="F68" s="131" t="s">
        <v>376</v>
      </c>
      <c r="G68" s="131" t="s">
        <v>1</v>
      </c>
      <c r="H68" s="131" t="s">
        <v>246</v>
      </c>
      <c r="I68" s="131" t="s">
        <v>62</v>
      </c>
      <c r="J68" s="132">
        <v>18</v>
      </c>
      <c r="K68" s="131" t="s">
        <v>382</v>
      </c>
      <c r="L68" s="131"/>
      <c r="M68" s="38"/>
      <c r="N68" s="38"/>
      <c r="O68" s="48" t="str">
        <f t="shared" si="2"/>
        <v>√</v>
      </c>
      <c r="R68" s="110">
        <v>18</v>
      </c>
    </row>
    <row r="69" spans="1:18" ht="30.75" customHeight="1" x14ac:dyDescent="0.3">
      <c r="A69" s="187"/>
      <c r="B69" s="131" t="s">
        <v>389</v>
      </c>
      <c r="C69" s="131" t="s">
        <v>402</v>
      </c>
      <c r="D69" s="130" t="s">
        <v>423</v>
      </c>
      <c r="E69" s="129" t="s">
        <v>449</v>
      </c>
      <c r="F69" s="131">
        <v>3</v>
      </c>
      <c r="G69" s="131" t="s">
        <v>3</v>
      </c>
      <c r="H69" s="131" t="s">
        <v>247</v>
      </c>
      <c r="I69" s="131" t="s">
        <v>62</v>
      </c>
      <c r="J69" s="132">
        <v>50</v>
      </c>
      <c r="K69" s="131" t="s">
        <v>383</v>
      </c>
      <c r="L69" s="131"/>
      <c r="M69" s="38"/>
      <c r="N69" s="38"/>
      <c r="O69" s="48" t="str">
        <f t="shared" si="2"/>
        <v>√</v>
      </c>
      <c r="R69" s="132">
        <v>50</v>
      </c>
    </row>
    <row r="70" spans="1:18" ht="30.75" customHeight="1" x14ac:dyDescent="0.3">
      <c r="A70" s="187"/>
      <c r="B70" s="131" t="s">
        <v>389</v>
      </c>
      <c r="C70" s="131" t="s">
        <v>411</v>
      </c>
      <c r="D70" s="130" t="s">
        <v>432</v>
      </c>
      <c r="E70" s="129" t="s">
        <v>470</v>
      </c>
      <c r="F70" s="131">
        <v>3</v>
      </c>
      <c r="G70" s="131" t="s">
        <v>3</v>
      </c>
      <c r="H70" s="131" t="s">
        <v>245</v>
      </c>
      <c r="I70" s="131" t="s">
        <v>62</v>
      </c>
      <c r="J70" s="132">
        <v>34</v>
      </c>
      <c r="K70" s="131" t="s">
        <v>382</v>
      </c>
      <c r="L70" s="131"/>
      <c r="M70" s="38"/>
      <c r="N70" s="38"/>
      <c r="O70" s="48" t="str">
        <f t="shared" si="2"/>
        <v>√</v>
      </c>
      <c r="R70" s="132">
        <v>34</v>
      </c>
    </row>
    <row r="71" spans="1:18" ht="30.75" customHeight="1" x14ac:dyDescent="0.3">
      <c r="A71" s="187"/>
      <c r="B71" s="131" t="s">
        <v>389</v>
      </c>
      <c r="C71" s="131" t="s">
        <v>495</v>
      </c>
      <c r="D71" s="130" t="s">
        <v>549</v>
      </c>
      <c r="E71" s="129" t="s">
        <v>533</v>
      </c>
      <c r="F71" s="131">
        <v>3</v>
      </c>
      <c r="G71" s="131" t="s">
        <v>518</v>
      </c>
      <c r="H71" s="143" t="s">
        <v>566</v>
      </c>
      <c r="I71" s="131" t="s">
        <v>62</v>
      </c>
      <c r="J71" s="144">
        <v>50</v>
      </c>
      <c r="K71" s="131" t="s">
        <v>381</v>
      </c>
      <c r="L71" s="131"/>
      <c r="M71" s="38"/>
      <c r="N71" s="38"/>
      <c r="O71" s="48" t="str">
        <f t="shared" si="2"/>
        <v>√</v>
      </c>
      <c r="R71" s="133">
        <v>50</v>
      </c>
    </row>
    <row r="72" spans="1:18" ht="30.75" customHeight="1" x14ac:dyDescent="0.3">
      <c r="A72" s="187"/>
      <c r="B72" s="181" t="s">
        <v>389</v>
      </c>
      <c r="C72" s="181" t="s">
        <v>496</v>
      </c>
      <c r="D72" s="183" t="s">
        <v>511</v>
      </c>
      <c r="E72" s="129" t="s">
        <v>534</v>
      </c>
      <c r="F72" s="181">
        <v>3</v>
      </c>
      <c r="G72" s="181" t="s">
        <v>518</v>
      </c>
      <c r="H72" s="143" t="s">
        <v>564</v>
      </c>
      <c r="I72" s="131" t="s">
        <v>62</v>
      </c>
      <c r="J72" s="144">
        <v>40</v>
      </c>
      <c r="K72" s="181" t="s">
        <v>382</v>
      </c>
      <c r="L72" s="181" t="s">
        <v>556</v>
      </c>
      <c r="M72" s="38"/>
      <c r="N72" s="38"/>
      <c r="O72" s="48"/>
      <c r="R72" s="133">
        <v>67</v>
      </c>
    </row>
    <row r="73" spans="1:18" ht="30.75" customHeight="1" x14ac:dyDescent="0.3">
      <c r="A73" s="187"/>
      <c r="B73" s="182"/>
      <c r="C73" s="182"/>
      <c r="D73" s="184"/>
      <c r="E73" s="129"/>
      <c r="F73" s="182"/>
      <c r="G73" s="182"/>
      <c r="H73" s="131" t="s">
        <v>247</v>
      </c>
      <c r="I73" s="131" t="s">
        <v>62</v>
      </c>
      <c r="J73" s="144">
        <v>27</v>
      </c>
      <c r="K73" s="182"/>
      <c r="L73" s="182"/>
      <c r="M73" s="38"/>
      <c r="N73" s="38"/>
      <c r="O73" s="48"/>
      <c r="R73" s="133"/>
    </row>
    <row r="74" spans="1:18" ht="30.75" customHeight="1" x14ac:dyDescent="0.3">
      <c r="A74" s="187"/>
      <c r="B74" s="131" t="s">
        <v>389</v>
      </c>
      <c r="C74" s="131" t="s">
        <v>402</v>
      </c>
      <c r="D74" s="130" t="s">
        <v>423</v>
      </c>
      <c r="E74" s="129" t="s">
        <v>459</v>
      </c>
      <c r="F74" s="131">
        <v>3</v>
      </c>
      <c r="G74" s="131" t="s">
        <v>3</v>
      </c>
      <c r="H74" s="131" t="s">
        <v>561</v>
      </c>
      <c r="I74" s="131" t="s">
        <v>63</v>
      </c>
      <c r="J74" s="132">
        <v>53</v>
      </c>
      <c r="K74" s="131" t="s">
        <v>383</v>
      </c>
      <c r="L74" s="131"/>
      <c r="M74" s="38"/>
      <c r="N74" s="38"/>
      <c r="O74" s="48" t="str">
        <f>IF(R74&gt;=65,"PECAH KELAS","√")</f>
        <v>√</v>
      </c>
      <c r="R74" s="132">
        <v>53</v>
      </c>
    </row>
    <row r="75" spans="1:18" ht="30.75" customHeight="1" x14ac:dyDescent="0.3">
      <c r="A75" s="187"/>
      <c r="B75" s="131" t="s">
        <v>389</v>
      </c>
      <c r="C75" s="131" t="s">
        <v>414</v>
      </c>
      <c r="D75" s="130" t="s">
        <v>436</v>
      </c>
      <c r="E75" s="129" t="s">
        <v>452</v>
      </c>
      <c r="F75" s="131">
        <v>3</v>
      </c>
      <c r="G75" s="131" t="s">
        <v>3</v>
      </c>
      <c r="H75" s="131" t="s">
        <v>563</v>
      </c>
      <c r="I75" s="131" t="s">
        <v>63</v>
      </c>
      <c r="J75" s="132">
        <v>35</v>
      </c>
      <c r="K75" s="131" t="s">
        <v>382</v>
      </c>
      <c r="L75" s="131"/>
      <c r="M75" s="38"/>
      <c r="N75" s="38"/>
      <c r="O75" s="48" t="str">
        <f>IF(R75&gt;=65,"PECAH KELAS","√")</f>
        <v>√</v>
      </c>
      <c r="R75" s="132">
        <v>35</v>
      </c>
    </row>
    <row r="76" spans="1:18" ht="30.75" customHeight="1" x14ac:dyDescent="0.3">
      <c r="A76" s="187"/>
      <c r="B76" s="142" t="s">
        <v>275</v>
      </c>
      <c r="C76" s="131" t="s">
        <v>321</v>
      </c>
      <c r="D76" s="130" t="s">
        <v>344</v>
      </c>
      <c r="E76" s="129" t="s">
        <v>365</v>
      </c>
      <c r="F76" s="145" t="s">
        <v>376</v>
      </c>
      <c r="G76" s="131" t="s">
        <v>1</v>
      </c>
      <c r="H76" s="131" t="s">
        <v>243</v>
      </c>
      <c r="I76" s="131" t="s">
        <v>62</v>
      </c>
      <c r="J76" s="132">
        <v>5</v>
      </c>
      <c r="K76" s="145" t="s">
        <v>381</v>
      </c>
      <c r="L76" s="131"/>
      <c r="M76" s="38"/>
      <c r="N76" s="38"/>
      <c r="O76" s="48" t="str">
        <f>IF(R76&gt;=65,"PECAH KELAS","√")</f>
        <v>√</v>
      </c>
      <c r="R76" s="110">
        <v>5</v>
      </c>
    </row>
    <row r="77" spans="1:18" ht="30.75" customHeight="1" x14ac:dyDescent="0.3">
      <c r="A77" s="187"/>
      <c r="B77" s="131" t="s">
        <v>390</v>
      </c>
      <c r="C77" s="131" t="s">
        <v>405</v>
      </c>
      <c r="D77" s="130" t="s">
        <v>426</v>
      </c>
      <c r="E77" s="129" t="s">
        <v>449</v>
      </c>
      <c r="F77" s="131">
        <v>2</v>
      </c>
      <c r="G77" s="131" t="s">
        <v>3</v>
      </c>
      <c r="H77" s="131" t="s">
        <v>564</v>
      </c>
      <c r="I77" s="131" t="s">
        <v>62</v>
      </c>
      <c r="J77" s="132">
        <v>36</v>
      </c>
      <c r="K77" s="131" t="s">
        <v>382</v>
      </c>
      <c r="L77" s="131"/>
      <c r="M77" s="38"/>
      <c r="N77" s="38"/>
      <c r="O77" s="48" t="str">
        <f>IF(R77&gt;=65,"PECAH KELAS","√")</f>
        <v>√</v>
      </c>
      <c r="R77" s="132">
        <v>36</v>
      </c>
    </row>
    <row r="78" spans="1:18" ht="30.75" customHeight="1" x14ac:dyDescent="0.3">
      <c r="A78" s="187"/>
      <c r="B78" s="131" t="s">
        <v>390</v>
      </c>
      <c r="C78" s="131" t="s">
        <v>416</v>
      </c>
      <c r="D78" s="130" t="s">
        <v>438</v>
      </c>
      <c r="E78" s="129" t="s">
        <v>453</v>
      </c>
      <c r="F78" s="131">
        <v>3</v>
      </c>
      <c r="G78" s="131" t="s">
        <v>3</v>
      </c>
      <c r="H78" s="131" t="s">
        <v>566</v>
      </c>
      <c r="I78" s="131" t="s">
        <v>62</v>
      </c>
      <c r="J78" s="132">
        <v>43</v>
      </c>
      <c r="K78" s="131" t="s">
        <v>381</v>
      </c>
      <c r="L78" s="131"/>
      <c r="M78" s="38"/>
      <c r="N78" s="38"/>
      <c r="O78" s="48" t="str">
        <f>IF(R78&gt;=65,"PECAH KELAS","√")</f>
        <v>√</v>
      </c>
      <c r="R78" s="132">
        <v>43</v>
      </c>
    </row>
    <row r="79" spans="1:18" ht="30.75" customHeight="1" x14ac:dyDescent="0.3">
      <c r="A79" s="187"/>
      <c r="B79" s="181" t="s">
        <v>390</v>
      </c>
      <c r="C79" s="181" t="s">
        <v>494</v>
      </c>
      <c r="D79" s="183" t="s">
        <v>509</v>
      </c>
      <c r="E79" s="129" t="s">
        <v>531</v>
      </c>
      <c r="F79" s="181">
        <v>3</v>
      </c>
      <c r="G79" s="181" t="s">
        <v>518</v>
      </c>
      <c r="H79" s="143" t="s">
        <v>561</v>
      </c>
      <c r="I79" s="131" t="s">
        <v>62</v>
      </c>
      <c r="J79" s="144">
        <v>33</v>
      </c>
      <c r="K79" s="181" t="s">
        <v>382</v>
      </c>
      <c r="L79" s="131"/>
      <c r="M79" s="38"/>
      <c r="N79" s="38"/>
      <c r="O79" s="48"/>
      <c r="R79" s="133">
        <v>66</v>
      </c>
    </row>
    <row r="80" spans="1:18" ht="30.75" customHeight="1" x14ac:dyDescent="0.3">
      <c r="A80" s="187"/>
      <c r="B80" s="182"/>
      <c r="C80" s="182"/>
      <c r="D80" s="184"/>
      <c r="E80" s="129"/>
      <c r="F80" s="182"/>
      <c r="G80" s="182"/>
      <c r="H80" s="143" t="s">
        <v>569</v>
      </c>
      <c r="I80" s="131" t="s">
        <v>62</v>
      </c>
      <c r="J80" s="144">
        <v>33</v>
      </c>
      <c r="K80" s="182"/>
      <c r="L80" s="131"/>
      <c r="M80" s="38"/>
      <c r="N80" s="38"/>
      <c r="O80" s="48"/>
      <c r="R80" s="133"/>
    </row>
    <row r="81" spans="1:18" ht="30.75" customHeight="1" x14ac:dyDescent="0.3">
      <c r="A81" s="187"/>
      <c r="B81" s="185" t="s">
        <v>275</v>
      </c>
      <c r="C81" s="185" t="s">
        <v>320</v>
      </c>
      <c r="D81" s="183" t="s">
        <v>343</v>
      </c>
      <c r="E81" s="129" t="s">
        <v>364</v>
      </c>
      <c r="F81" s="185" t="s">
        <v>375</v>
      </c>
      <c r="G81" s="181" t="s">
        <v>93</v>
      </c>
      <c r="H81" s="131" t="s">
        <v>248</v>
      </c>
      <c r="I81" s="181" t="s">
        <v>261</v>
      </c>
      <c r="J81" s="132">
        <v>47</v>
      </c>
      <c r="K81" s="181" t="s">
        <v>383</v>
      </c>
      <c r="L81" s="181" t="s">
        <v>556</v>
      </c>
      <c r="M81" s="38"/>
      <c r="N81" s="38"/>
      <c r="O81" s="48"/>
      <c r="R81" s="110">
        <f>48 + 29</f>
        <v>77</v>
      </c>
    </row>
    <row r="82" spans="1:18" ht="30.75" customHeight="1" x14ac:dyDescent="0.3">
      <c r="A82" s="187"/>
      <c r="B82" s="186"/>
      <c r="C82" s="186"/>
      <c r="D82" s="184"/>
      <c r="E82" s="129"/>
      <c r="F82" s="186"/>
      <c r="G82" s="182"/>
      <c r="H82" s="131" t="s">
        <v>247</v>
      </c>
      <c r="I82" s="182"/>
      <c r="J82" s="132">
        <v>30</v>
      </c>
      <c r="K82" s="182"/>
      <c r="L82" s="182"/>
      <c r="M82" s="38"/>
      <c r="N82" s="38"/>
      <c r="O82" s="48"/>
      <c r="R82" s="110"/>
    </row>
    <row r="83" spans="1:18" ht="30.75" customHeight="1" x14ac:dyDescent="0.3">
      <c r="A83" s="187"/>
      <c r="B83" s="131" t="s">
        <v>390</v>
      </c>
      <c r="C83" s="131" t="s">
        <v>411</v>
      </c>
      <c r="D83" s="130" t="s">
        <v>432</v>
      </c>
      <c r="E83" s="129" t="s">
        <v>472</v>
      </c>
      <c r="F83" s="131">
        <v>3</v>
      </c>
      <c r="G83" s="131" t="s">
        <v>3</v>
      </c>
      <c r="H83" s="131" t="s">
        <v>563</v>
      </c>
      <c r="I83" s="131" t="s">
        <v>63</v>
      </c>
      <c r="J83" s="132">
        <v>33</v>
      </c>
      <c r="K83" s="131" t="s">
        <v>382</v>
      </c>
      <c r="L83" s="131"/>
      <c r="M83" s="38"/>
      <c r="N83" s="38"/>
      <c r="O83" s="48" t="str">
        <f t="shared" ref="O83:O90" si="3">IF(R83&gt;=65,"PECAH KELAS","√")</f>
        <v>√</v>
      </c>
      <c r="R83" s="132">
        <v>33</v>
      </c>
    </row>
    <row r="84" spans="1:18" ht="30.75" customHeight="1" x14ac:dyDescent="0.3">
      <c r="A84" s="187"/>
      <c r="B84" s="131" t="s">
        <v>390</v>
      </c>
      <c r="C84" s="131" t="s">
        <v>416</v>
      </c>
      <c r="D84" s="130" t="s">
        <v>438</v>
      </c>
      <c r="E84" s="129" t="s">
        <v>468</v>
      </c>
      <c r="F84" s="131">
        <v>3</v>
      </c>
      <c r="G84" s="131" t="s">
        <v>3</v>
      </c>
      <c r="H84" s="131" t="s">
        <v>244</v>
      </c>
      <c r="I84" s="131" t="s">
        <v>63</v>
      </c>
      <c r="J84" s="132">
        <v>33</v>
      </c>
      <c r="K84" s="131" t="s">
        <v>381</v>
      </c>
      <c r="L84" s="131"/>
      <c r="M84" s="38"/>
      <c r="N84" s="38"/>
      <c r="O84" s="48" t="str">
        <f t="shared" si="3"/>
        <v>√</v>
      </c>
      <c r="R84" s="132">
        <v>33</v>
      </c>
    </row>
    <row r="85" spans="1:18" ht="30.75" customHeight="1" x14ac:dyDescent="0.3">
      <c r="A85" s="187"/>
      <c r="B85" s="131" t="s">
        <v>390</v>
      </c>
      <c r="C85" s="131" t="s">
        <v>398</v>
      </c>
      <c r="D85" s="130" t="s">
        <v>419</v>
      </c>
      <c r="E85" s="129" t="s">
        <v>458</v>
      </c>
      <c r="F85" s="131">
        <v>3</v>
      </c>
      <c r="G85" s="131" t="s">
        <v>3</v>
      </c>
      <c r="H85" s="131" t="s">
        <v>570</v>
      </c>
      <c r="I85" s="131" t="s">
        <v>87</v>
      </c>
      <c r="J85" s="132">
        <v>35</v>
      </c>
      <c r="K85" s="131" t="s">
        <v>382</v>
      </c>
      <c r="L85" s="131"/>
      <c r="M85" s="38"/>
      <c r="N85" s="38"/>
      <c r="O85" s="48" t="str">
        <f t="shared" si="3"/>
        <v>√</v>
      </c>
      <c r="R85" s="132">
        <v>35</v>
      </c>
    </row>
    <row r="86" spans="1:18" ht="30.75" customHeight="1" x14ac:dyDescent="0.3">
      <c r="A86" s="187"/>
      <c r="B86" s="131" t="s">
        <v>390</v>
      </c>
      <c r="C86" s="131" t="s">
        <v>403</v>
      </c>
      <c r="D86" s="130" t="s">
        <v>424</v>
      </c>
      <c r="E86" s="129" t="s">
        <v>445</v>
      </c>
      <c r="F86" s="131">
        <v>3</v>
      </c>
      <c r="G86" s="131" t="s">
        <v>3</v>
      </c>
      <c r="H86" s="131" t="s">
        <v>559</v>
      </c>
      <c r="I86" s="131" t="s">
        <v>180</v>
      </c>
      <c r="J86" s="132">
        <v>40</v>
      </c>
      <c r="K86" s="131" t="s">
        <v>381</v>
      </c>
      <c r="L86" s="131"/>
      <c r="M86" s="38"/>
      <c r="N86" s="38"/>
      <c r="O86" s="48" t="str">
        <f t="shared" si="3"/>
        <v>√</v>
      </c>
      <c r="R86" s="132">
        <v>40</v>
      </c>
    </row>
    <row r="87" spans="1:18" ht="30.75" customHeight="1" x14ac:dyDescent="0.3">
      <c r="A87" s="187"/>
      <c r="B87" s="142" t="s">
        <v>271</v>
      </c>
      <c r="C87" s="131" t="s">
        <v>322</v>
      </c>
      <c r="D87" s="130" t="s">
        <v>345</v>
      </c>
      <c r="E87" s="129" t="s">
        <v>366</v>
      </c>
      <c r="F87" s="142" t="s">
        <v>376</v>
      </c>
      <c r="G87" s="131" t="s">
        <v>1</v>
      </c>
      <c r="H87" s="131" t="s">
        <v>246</v>
      </c>
      <c r="I87" s="131" t="s">
        <v>62</v>
      </c>
      <c r="J87" s="132">
        <v>17</v>
      </c>
      <c r="K87" s="131" t="s">
        <v>382</v>
      </c>
      <c r="L87" s="131"/>
      <c r="M87" s="38"/>
      <c r="N87" s="38"/>
      <c r="O87" s="48" t="str">
        <f t="shared" si="3"/>
        <v>√</v>
      </c>
      <c r="R87" s="110">
        <v>17</v>
      </c>
    </row>
    <row r="88" spans="1:18" ht="30.75" customHeight="1" x14ac:dyDescent="0.3">
      <c r="A88" s="187"/>
      <c r="B88" s="142" t="s">
        <v>271</v>
      </c>
      <c r="C88" s="142" t="s">
        <v>323</v>
      </c>
      <c r="D88" s="130" t="s">
        <v>346</v>
      </c>
      <c r="E88" s="129" t="s">
        <v>363</v>
      </c>
      <c r="F88" s="142" t="s">
        <v>376</v>
      </c>
      <c r="G88" s="131" t="s">
        <v>546</v>
      </c>
      <c r="H88" s="131" t="s">
        <v>245</v>
      </c>
      <c r="I88" s="131" t="s">
        <v>62</v>
      </c>
      <c r="J88" s="132">
        <v>19</v>
      </c>
      <c r="K88" s="131" t="s">
        <v>383</v>
      </c>
      <c r="L88" s="131"/>
      <c r="M88" s="38"/>
      <c r="N88" s="38"/>
      <c r="O88" s="48" t="str">
        <f t="shared" si="3"/>
        <v>√</v>
      </c>
      <c r="R88" s="110">
        <f>18 + 1</f>
        <v>19</v>
      </c>
    </row>
    <row r="89" spans="1:18" ht="30.75" customHeight="1" x14ac:dyDescent="0.3">
      <c r="A89" s="187"/>
      <c r="B89" s="131" t="s">
        <v>392</v>
      </c>
      <c r="C89" s="131" t="s">
        <v>323</v>
      </c>
      <c r="D89" s="130" t="s">
        <v>346</v>
      </c>
      <c r="E89" s="129" t="s">
        <v>461</v>
      </c>
      <c r="F89" s="131">
        <v>3</v>
      </c>
      <c r="G89" s="131" t="s">
        <v>3</v>
      </c>
      <c r="H89" s="131" t="s">
        <v>245</v>
      </c>
      <c r="I89" s="131" t="s">
        <v>62</v>
      </c>
      <c r="J89" s="132">
        <v>1</v>
      </c>
      <c r="K89" s="131" t="s">
        <v>383</v>
      </c>
      <c r="L89" s="131"/>
      <c r="M89" s="38"/>
      <c r="N89" s="38"/>
      <c r="O89" s="48" t="str">
        <f t="shared" si="3"/>
        <v>√</v>
      </c>
      <c r="R89" s="132">
        <v>1</v>
      </c>
    </row>
    <row r="90" spans="1:18" ht="30.75" customHeight="1" x14ac:dyDescent="0.3">
      <c r="A90" s="187"/>
      <c r="B90" s="131" t="s">
        <v>392</v>
      </c>
      <c r="C90" s="131" t="s">
        <v>316</v>
      </c>
      <c r="D90" s="130" t="s">
        <v>339</v>
      </c>
      <c r="E90" s="129" t="s">
        <v>463</v>
      </c>
      <c r="F90" s="131">
        <v>2</v>
      </c>
      <c r="G90" s="131" t="s">
        <v>3</v>
      </c>
      <c r="H90" s="131" t="s">
        <v>566</v>
      </c>
      <c r="I90" s="131" t="s">
        <v>62</v>
      </c>
      <c r="J90" s="132">
        <v>41</v>
      </c>
      <c r="K90" s="131" t="s">
        <v>381</v>
      </c>
      <c r="L90" s="131"/>
      <c r="M90" s="38"/>
      <c r="N90" s="38"/>
      <c r="O90" s="48" t="str">
        <f t="shared" si="3"/>
        <v>√</v>
      </c>
      <c r="R90" s="132">
        <v>41</v>
      </c>
    </row>
    <row r="91" spans="1:18" ht="30.75" customHeight="1" x14ac:dyDescent="0.3">
      <c r="A91" s="187"/>
      <c r="B91" s="181" t="s">
        <v>392</v>
      </c>
      <c r="C91" s="181" t="s">
        <v>413</v>
      </c>
      <c r="D91" s="183" t="s">
        <v>435</v>
      </c>
      <c r="E91" s="129" t="s">
        <v>457</v>
      </c>
      <c r="F91" s="181">
        <v>3</v>
      </c>
      <c r="G91" s="181" t="s">
        <v>3</v>
      </c>
      <c r="H91" s="131" t="s">
        <v>244</v>
      </c>
      <c r="I91" s="181" t="s">
        <v>62</v>
      </c>
      <c r="J91" s="132">
        <v>40</v>
      </c>
      <c r="K91" s="181" t="s">
        <v>383</v>
      </c>
      <c r="L91" s="181" t="s">
        <v>556</v>
      </c>
      <c r="M91" s="38"/>
      <c r="N91" s="38"/>
      <c r="O91" s="48"/>
      <c r="R91" s="132">
        <v>80</v>
      </c>
    </row>
    <row r="92" spans="1:18" ht="30.75" customHeight="1" x14ac:dyDescent="0.3">
      <c r="A92" s="187"/>
      <c r="B92" s="182"/>
      <c r="C92" s="182"/>
      <c r="D92" s="184"/>
      <c r="E92" s="129"/>
      <c r="F92" s="182"/>
      <c r="G92" s="182"/>
      <c r="H92" s="131" t="s">
        <v>243</v>
      </c>
      <c r="I92" s="182"/>
      <c r="J92" s="132">
        <v>40</v>
      </c>
      <c r="K92" s="182"/>
      <c r="L92" s="182"/>
      <c r="M92" s="38"/>
      <c r="N92" s="38"/>
      <c r="O92" s="48"/>
      <c r="R92" s="132"/>
    </row>
    <row r="93" spans="1:18" ht="30.75" customHeight="1" x14ac:dyDescent="0.3">
      <c r="A93" s="187"/>
      <c r="B93" s="131" t="s">
        <v>393</v>
      </c>
      <c r="C93" s="131" t="s">
        <v>316</v>
      </c>
      <c r="D93" s="130" t="s">
        <v>339</v>
      </c>
      <c r="E93" s="129" t="s">
        <v>463</v>
      </c>
      <c r="F93" s="131">
        <v>2</v>
      </c>
      <c r="G93" s="131" t="s">
        <v>3</v>
      </c>
      <c r="H93" s="131" t="s">
        <v>566</v>
      </c>
      <c r="I93" s="131" t="s">
        <v>63</v>
      </c>
      <c r="J93" s="132">
        <v>33</v>
      </c>
      <c r="K93" s="131" t="s">
        <v>381</v>
      </c>
      <c r="L93" s="131"/>
      <c r="M93" s="38"/>
      <c r="N93" s="38"/>
      <c r="O93" s="48" t="str">
        <f t="shared" ref="O93:O103" si="4">IF(R93&gt;=65,"PECAH KELAS","√")</f>
        <v>√</v>
      </c>
      <c r="R93" s="132">
        <v>33</v>
      </c>
    </row>
    <row r="94" spans="1:18" ht="30.75" customHeight="1" x14ac:dyDescent="0.3">
      <c r="A94" s="187"/>
      <c r="B94" s="131" t="s">
        <v>392</v>
      </c>
      <c r="C94" s="131" t="s">
        <v>405</v>
      </c>
      <c r="D94" s="130" t="s">
        <v>426</v>
      </c>
      <c r="E94" s="129" t="s">
        <v>449</v>
      </c>
      <c r="F94" s="131">
        <v>2</v>
      </c>
      <c r="G94" s="131" t="s">
        <v>3</v>
      </c>
      <c r="H94" s="131" t="s">
        <v>563</v>
      </c>
      <c r="I94" s="131" t="s">
        <v>63</v>
      </c>
      <c r="J94" s="132">
        <v>34</v>
      </c>
      <c r="K94" s="131" t="s">
        <v>382</v>
      </c>
      <c r="L94" s="131"/>
      <c r="M94" s="38"/>
      <c r="N94" s="38"/>
      <c r="O94" s="48" t="str">
        <f t="shared" si="4"/>
        <v>√</v>
      </c>
      <c r="R94" s="132">
        <v>34</v>
      </c>
    </row>
    <row r="95" spans="1:18" ht="30.75" customHeight="1" x14ac:dyDescent="0.3">
      <c r="A95" s="187"/>
      <c r="B95" s="131" t="s">
        <v>392</v>
      </c>
      <c r="C95" s="131" t="s">
        <v>411</v>
      </c>
      <c r="D95" s="130" t="s">
        <v>432</v>
      </c>
      <c r="E95" s="129" t="s">
        <v>462</v>
      </c>
      <c r="F95" s="131">
        <v>3</v>
      </c>
      <c r="G95" s="131" t="s">
        <v>3</v>
      </c>
      <c r="H95" s="131" t="s">
        <v>570</v>
      </c>
      <c r="I95" s="131" t="s">
        <v>87</v>
      </c>
      <c r="J95" s="132">
        <v>36</v>
      </c>
      <c r="K95" s="131" t="s">
        <v>382</v>
      </c>
      <c r="L95" s="131"/>
      <c r="M95" s="38"/>
      <c r="N95" s="38"/>
      <c r="O95" s="48" t="str">
        <f t="shared" si="4"/>
        <v>√</v>
      </c>
      <c r="R95" s="132">
        <v>36</v>
      </c>
    </row>
    <row r="96" spans="1:18" ht="30.75" customHeight="1" x14ac:dyDescent="0.3">
      <c r="A96" s="187"/>
      <c r="B96" s="131" t="s">
        <v>393</v>
      </c>
      <c r="C96" s="131" t="s">
        <v>398</v>
      </c>
      <c r="D96" s="130" t="s">
        <v>419</v>
      </c>
      <c r="E96" s="129" t="s">
        <v>456</v>
      </c>
      <c r="F96" s="131">
        <v>3</v>
      </c>
      <c r="G96" s="131" t="s">
        <v>3</v>
      </c>
      <c r="H96" s="131" t="s">
        <v>559</v>
      </c>
      <c r="I96" s="131" t="s">
        <v>180</v>
      </c>
      <c r="J96" s="132">
        <v>58</v>
      </c>
      <c r="K96" s="131" t="s">
        <v>382</v>
      </c>
      <c r="L96" s="131"/>
      <c r="M96" s="38"/>
      <c r="N96" s="38"/>
      <c r="O96" s="48" t="str">
        <f t="shared" si="4"/>
        <v>√</v>
      </c>
      <c r="R96" s="132">
        <v>58</v>
      </c>
    </row>
    <row r="97" spans="1:18" ht="30.75" customHeight="1" x14ac:dyDescent="0.3">
      <c r="A97" s="187"/>
      <c r="B97" s="131" t="s">
        <v>392</v>
      </c>
      <c r="C97" s="131" t="s">
        <v>331</v>
      </c>
      <c r="D97" s="130" t="s">
        <v>355</v>
      </c>
      <c r="E97" s="129" t="s">
        <v>460</v>
      </c>
      <c r="F97" s="131">
        <v>3</v>
      </c>
      <c r="G97" s="131" t="s">
        <v>3</v>
      </c>
      <c r="H97" s="131" t="s">
        <v>385</v>
      </c>
      <c r="I97" s="131" t="s">
        <v>180</v>
      </c>
      <c r="J97" s="132">
        <v>37</v>
      </c>
      <c r="K97" s="131" t="s">
        <v>381</v>
      </c>
      <c r="L97" s="131"/>
      <c r="M97" s="38"/>
      <c r="N97" s="38"/>
      <c r="O97" s="48" t="str">
        <f t="shared" si="4"/>
        <v>√</v>
      </c>
      <c r="R97" s="132">
        <v>37</v>
      </c>
    </row>
    <row r="98" spans="1:18" ht="30.75" customHeight="1" x14ac:dyDescent="0.3">
      <c r="A98" s="187"/>
      <c r="B98" s="131" t="s">
        <v>394</v>
      </c>
      <c r="C98" s="131" t="s">
        <v>315</v>
      </c>
      <c r="D98" s="130" t="s">
        <v>433</v>
      </c>
      <c r="E98" s="129" t="s">
        <v>464</v>
      </c>
      <c r="F98" s="131">
        <v>3</v>
      </c>
      <c r="G98" s="131" t="s">
        <v>3</v>
      </c>
      <c r="H98" s="131" t="s">
        <v>385</v>
      </c>
      <c r="I98" s="131" t="s">
        <v>488</v>
      </c>
      <c r="J98" s="132">
        <v>17</v>
      </c>
      <c r="K98" s="131" t="s">
        <v>383</v>
      </c>
      <c r="L98" s="131"/>
      <c r="M98" s="38"/>
      <c r="N98" s="38"/>
      <c r="O98" s="48" t="str">
        <f t="shared" si="4"/>
        <v>√</v>
      </c>
      <c r="R98" s="132">
        <v>17</v>
      </c>
    </row>
    <row r="99" spans="1:18" ht="30.75" customHeight="1" x14ac:dyDescent="0.3">
      <c r="A99" s="187"/>
      <c r="B99" s="131" t="s">
        <v>395</v>
      </c>
      <c r="C99" s="131" t="s">
        <v>412</v>
      </c>
      <c r="D99" s="130" t="s">
        <v>434</v>
      </c>
      <c r="E99" s="129" t="s">
        <v>370</v>
      </c>
      <c r="F99" s="131">
        <v>2</v>
      </c>
      <c r="G99" s="131" t="s">
        <v>3</v>
      </c>
      <c r="H99" s="131" t="s">
        <v>385</v>
      </c>
      <c r="I99" s="131" t="s">
        <v>488</v>
      </c>
      <c r="J99" s="132">
        <v>18</v>
      </c>
      <c r="K99" s="131" t="s">
        <v>383</v>
      </c>
      <c r="L99" s="131"/>
      <c r="M99" s="38"/>
      <c r="N99" s="38"/>
      <c r="O99" s="48" t="str">
        <f t="shared" si="4"/>
        <v>√</v>
      </c>
      <c r="R99" s="132">
        <v>18</v>
      </c>
    </row>
    <row r="100" spans="1:18" ht="30.75" customHeight="1" x14ac:dyDescent="0.3">
      <c r="A100" s="187" t="s">
        <v>307</v>
      </c>
      <c r="B100" s="142" t="s">
        <v>269</v>
      </c>
      <c r="C100" s="131" t="s">
        <v>171</v>
      </c>
      <c r="D100" s="130" t="s">
        <v>347</v>
      </c>
      <c r="E100" s="129" t="s">
        <v>367</v>
      </c>
      <c r="F100" s="142" t="s">
        <v>375</v>
      </c>
      <c r="G100" s="131" t="s">
        <v>1</v>
      </c>
      <c r="H100" s="131" t="s">
        <v>571</v>
      </c>
      <c r="I100" s="131" t="s">
        <v>62</v>
      </c>
      <c r="J100" s="132">
        <v>27</v>
      </c>
      <c r="K100" s="131" t="s">
        <v>383</v>
      </c>
      <c r="L100" s="131"/>
      <c r="M100" s="38"/>
      <c r="N100" s="38"/>
      <c r="O100" s="48" t="str">
        <f t="shared" si="4"/>
        <v>√</v>
      </c>
      <c r="R100" s="140">
        <v>27</v>
      </c>
    </row>
    <row r="101" spans="1:18" ht="30.75" customHeight="1" x14ac:dyDescent="0.3">
      <c r="A101" s="187"/>
      <c r="B101" s="142" t="s">
        <v>269</v>
      </c>
      <c r="C101" s="131" t="s">
        <v>324</v>
      </c>
      <c r="D101" s="130" t="s">
        <v>348</v>
      </c>
      <c r="E101" s="129" t="s">
        <v>368</v>
      </c>
      <c r="F101" s="145" t="s">
        <v>376</v>
      </c>
      <c r="G101" s="131" t="s">
        <v>1</v>
      </c>
      <c r="H101" s="131" t="s">
        <v>243</v>
      </c>
      <c r="I101" s="131" t="s">
        <v>62</v>
      </c>
      <c r="J101" s="132">
        <v>5</v>
      </c>
      <c r="K101" s="145" t="s">
        <v>381</v>
      </c>
      <c r="L101" s="131"/>
      <c r="M101" s="38"/>
      <c r="N101" s="38"/>
      <c r="O101" s="48" t="str">
        <f t="shared" si="4"/>
        <v>√</v>
      </c>
      <c r="R101" s="140">
        <v>5</v>
      </c>
    </row>
    <row r="102" spans="1:18" ht="30.75" customHeight="1" x14ac:dyDescent="0.3">
      <c r="A102" s="187"/>
      <c r="B102" s="131" t="s">
        <v>389</v>
      </c>
      <c r="C102" s="131" t="s">
        <v>397</v>
      </c>
      <c r="D102" s="130" t="s">
        <v>418</v>
      </c>
      <c r="E102" s="129" t="s">
        <v>465</v>
      </c>
      <c r="F102" s="131">
        <v>1</v>
      </c>
      <c r="G102" s="131" t="s">
        <v>3</v>
      </c>
      <c r="H102" s="131" t="s">
        <v>244</v>
      </c>
      <c r="I102" s="131" t="s">
        <v>62</v>
      </c>
      <c r="J102" s="132">
        <v>35</v>
      </c>
      <c r="K102" s="131" t="s">
        <v>382</v>
      </c>
      <c r="L102" s="131"/>
      <c r="M102" s="38"/>
      <c r="N102" s="38"/>
      <c r="O102" s="48" t="str">
        <f t="shared" si="4"/>
        <v>√</v>
      </c>
      <c r="R102" s="140">
        <v>35</v>
      </c>
    </row>
    <row r="103" spans="1:18" ht="30.75" customHeight="1" x14ac:dyDescent="0.3">
      <c r="A103" s="187"/>
      <c r="B103" s="131" t="s">
        <v>389</v>
      </c>
      <c r="C103" s="131" t="s">
        <v>499</v>
      </c>
      <c r="D103" s="130" t="s">
        <v>551</v>
      </c>
      <c r="E103" s="129" t="s">
        <v>535</v>
      </c>
      <c r="F103" s="131">
        <v>2</v>
      </c>
      <c r="G103" s="131" t="s">
        <v>518</v>
      </c>
      <c r="H103" s="143" t="s">
        <v>561</v>
      </c>
      <c r="I103" s="131" t="s">
        <v>62</v>
      </c>
      <c r="J103" s="144">
        <v>49</v>
      </c>
      <c r="K103" s="131" t="s">
        <v>383</v>
      </c>
      <c r="L103" s="131"/>
      <c r="M103" s="38"/>
      <c r="N103" s="38"/>
      <c r="O103" s="48" t="str">
        <f t="shared" si="4"/>
        <v>√</v>
      </c>
      <c r="R103" s="141">
        <v>49</v>
      </c>
    </row>
    <row r="104" spans="1:18" ht="30.75" customHeight="1" x14ac:dyDescent="0.3">
      <c r="A104" s="187"/>
      <c r="B104" s="181" t="s">
        <v>389</v>
      </c>
      <c r="C104" s="181" t="s">
        <v>500</v>
      </c>
      <c r="D104" s="183" t="s">
        <v>515</v>
      </c>
      <c r="E104" s="129" t="s">
        <v>526</v>
      </c>
      <c r="F104" s="181">
        <v>3</v>
      </c>
      <c r="G104" s="181" t="s">
        <v>518</v>
      </c>
      <c r="H104" s="143" t="s">
        <v>564</v>
      </c>
      <c r="I104" s="181" t="s">
        <v>62</v>
      </c>
      <c r="J104" s="144">
        <v>47</v>
      </c>
      <c r="K104" s="181" t="s">
        <v>382</v>
      </c>
      <c r="L104" s="181" t="s">
        <v>556</v>
      </c>
      <c r="M104" s="38"/>
      <c r="N104" s="38"/>
      <c r="O104" s="48"/>
      <c r="R104" s="141">
        <v>67</v>
      </c>
    </row>
    <row r="105" spans="1:18" ht="30.75" customHeight="1" x14ac:dyDescent="0.3">
      <c r="A105" s="187"/>
      <c r="B105" s="182"/>
      <c r="C105" s="182"/>
      <c r="D105" s="184"/>
      <c r="E105" s="129"/>
      <c r="F105" s="182"/>
      <c r="G105" s="182"/>
      <c r="H105" s="143" t="s">
        <v>570</v>
      </c>
      <c r="I105" s="182"/>
      <c r="J105" s="144">
        <v>20</v>
      </c>
      <c r="K105" s="182"/>
      <c r="L105" s="182"/>
      <c r="M105" s="38"/>
      <c r="N105" s="38"/>
      <c r="O105" s="48"/>
      <c r="R105" s="141"/>
    </row>
    <row r="106" spans="1:18" ht="30.75" customHeight="1" x14ac:dyDescent="0.3">
      <c r="A106" s="187"/>
      <c r="B106" s="131" t="s">
        <v>389</v>
      </c>
      <c r="C106" s="131" t="s">
        <v>416</v>
      </c>
      <c r="D106" s="130" t="s">
        <v>438</v>
      </c>
      <c r="E106" s="129" t="s">
        <v>468</v>
      </c>
      <c r="F106" s="131">
        <v>3</v>
      </c>
      <c r="G106" s="131" t="s">
        <v>3</v>
      </c>
      <c r="H106" s="131" t="s">
        <v>385</v>
      </c>
      <c r="I106" s="131" t="s">
        <v>180</v>
      </c>
      <c r="J106" s="132">
        <v>38</v>
      </c>
      <c r="K106" s="131" t="s">
        <v>381</v>
      </c>
      <c r="L106" s="131"/>
      <c r="M106" s="38"/>
      <c r="N106" s="38"/>
      <c r="O106" s="48" t="str">
        <f>IF(R106&gt;=65,"PECAH KELAS","√")</f>
        <v>√</v>
      </c>
      <c r="R106" s="140">
        <v>38</v>
      </c>
    </row>
    <row r="107" spans="1:18" ht="30.75" customHeight="1" x14ac:dyDescent="0.3">
      <c r="A107" s="187"/>
      <c r="B107" s="142" t="s">
        <v>275</v>
      </c>
      <c r="C107" s="131" t="s">
        <v>325</v>
      </c>
      <c r="D107" s="130" t="s">
        <v>349</v>
      </c>
      <c r="E107" s="129" t="s">
        <v>369</v>
      </c>
      <c r="F107" s="146" t="s">
        <v>376</v>
      </c>
      <c r="G107" s="131" t="s">
        <v>1</v>
      </c>
      <c r="H107" s="131" t="s">
        <v>247</v>
      </c>
      <c r="I107" s="131" t="s">
        <v>62</v>
      </c>
      <c r="J107" s="132">
        <v>18</v>
      </c>
      <c r="K107" s="146" t="s">
        <v>381</v>
      </c>
      <c r="L107" s="131"/>
      <c r="M107" s="38"/>
      <c r="N107" s="38"/>
      <c r="O107" s="48" t="str">
        <f>IF(R107&gt;=65,"PECAH KELAS","√")</f>
        <v>√</v>
      </c>
      <c r="R107" s="140">
        <v>18</v>
      </c>
    </row>
    <row r="108" spans="1:18" ht="30.75" customHeight="1" x14ac:dyDescent="0.3">
      <c r="A108" s="187"/>
      <c r="B108" s="142" t="s">
        <v>275</v>
      </c>
      <c r="C108" s="131" t="s">
        <v>326</v>
      </c>
      <c r="D108" s="130" t="s">
        <v>350</v>
      </c>
      <c r="E108" s="129" t="s">
        <v>370</v>
      </c>
      <c r="F108" s="131" t="s">
        <v>376</v>
      </c>
      <c r="G108" s="131" t="s">
        <v>1</v>
      </c>
      <c r="H108" s="131" t="s">
        <v>245</v>
      </c>
      <c r="I108" s="131" t="s">
        <v>62</v>
      </c>
      <c r="J108" s="132">
        <v>16</v>
      </c>
      <c r="K108" s="131" t="s">
        <v>382</v>
      </c>
      <c r="L108" s="131"/>
      <c r="M108" s="38"/>
      <c r="N108" s="38"/>
      <c r="O108" s="48" t="str">
        <f>IF(R108&gt;=65,"PECAH KELAS","√")</f>
        <v>√</v>
      </c>
      <c r="R108" s="140">
        <v>16</v>
      </c>
    </row>
    <row r="109" spans="1:18" ht="30.75" customHeight="1" x14ac:dyDescent="0.3">
      <c r="A109" s="187"/>
      <c r="B109" s="131" t="s">
        <v>390</v>
      </c>
      <c r="C109" s="131" t="s">
        <v>407</v>
      </c>
      <c r="D109" s="130" t="s">
        <v>428</v>
      </c>
      <c r="E109" s="129" t="s">
        <v>465</v>
      </c>
      <c r="F109" s="131">
        <v>3</v>
      </c>
      <c r="G109" s="131" t="s">
        <v>3</v>
      </c>
      <c r="H109" s="131" t="s">
        <v>244</v>
      </c>
      <c r="I109" s="131" t="s">
        <v>62</v>
      </c>
      <c r="J109" s="132">
        <v>45</v>
      </c>
      <c r="K109" s="131" t="s">
        <v>383</v>
      </c>
      <c r="L109" s="131"/>
      <c r="M109" s="38"/>
      <c r="N109" s="38"/>
      <c r="O109" s="48" t="str">
        <f>IF(R109&gt;=65,"PECAH KELAS","√")</f>
        <v>√</v>
      </c>
      <c r="R109" s="140">
        <v>45</v>
      </c>
    </row>
    <row r="110" spans="1:18" ht="30.75" customHeight="1" x14ac:dyDescent="0.3">
      <c r="A110" s="187"/>
      <c r="B110" s="181" t="s">
        <v>390</v>
      </c>
      <c r="C110" s="181" t="s">
        <v>498</v>
      </c>
      <c r="D110" s="183" t="s">
        <v>550</v>
      </c>
      <c r="E110" s="129" t="s">
        <v>535</v>
      </c>
      <c r="F110" s="181">
        <v>3</v>
      </c>
      <c r="G110" s="181" t="s">
        <v>518</v>
      </c>
      <c r="H110" s="143" t="s">
        <v>563</v>
      </c>
      <c r="I110" s="181" t="s">
        <v>62</v>
      </c>
      <c r="J110" s="144">
        <v>48</v>
      </c>
      <c r="K110" s="181" t="s">
        <v>382</v>
      </c>
      <c r="L110" s="181" t="s">
        <v>556</v>
      </c>
      <c r="M110" s="38"/>
      <c r="N110" s="38"/>
      <c r="O110" s="48"/>
      <c r="R110" s="141">
        <v>68</v>
      </c>
    </row>
    <row r="111" spans="1:18" ht="30.75" customHeight="1" x14ac:dyDescent="0.3">
      <c r="A111" s="187"/>
      <c r="B111" s="182"/>
      <c r="C111" s="182"/>
      <c r="D111" s="184"/>
      <c r="E111" s="129"/>
      <c r="F111" s="182"/>
      <c r="G111" s="182"/>
      <c r="H111" s="143" t="s">
        <v>562</v>
      </c>
      <c r="I111" s="182"/>
      <c r="J111" s="144">
        <v>20</v>
      </c>
      <c r="K111" s="182"/>
      <c r="L111" s="182"/>
      <c r="M111" s="38"/>
      <c r="N111" s="38"/>
      <c r="O111" s="48"/>
      <c r="R111" s="141"/>
    </row>
    <row r="112" spans="1:18" ht="30.75" customHeight="1" x14ac:dyDescent="0.3">
      <c r="A112" s="187"/>
      <c r="B112" s="131" t="s">
        <v>390</v>
      </c>
      <c r="C112" s="131" t="s">
        <v>407</v>
      </c>
      <c r="D112" s="130" t="s">
        <v>428</v>
      </c>
      <c r="E112" s="129" t="s">
        <v>444</v>
      </c>
      <c r="F112" s="131">
        <v>3</v>
      </c>
      <c r="G112" s="131" t="s">
        <v>3</v>
      </c>
      <c r="H112" s="131" t="s">
        <v>559</v>
      </c>
      <c r="I112" s="131" t="s">
        <v>180</v>
      </c>
      <c r="J112" s="132">
        <v>33</v>
      </c>
      <c r="K112" s="131" t="s">
        <v>383</v>
      </c>
      <c r="L112" s="131"/>
      <c r="M112" s="38"/>
      <c r="N112" s="38"/>
      <c r="O112" s="48" t="str">
        <f>IF(R112&gt;=65,"PECAH KELAS","√")</f>
        <v>√</v>
      </c>
      <c r="R112" s="140">
        <v>33</v>
      </c>
    </row>
    <row r="113" spans="1:18" ht="30.75" customHeight="1" x14ac:dyDescent="0.3">
      <c r="A113" s="187"/>
      <c r="B113" s="131" t="s">
        <v>390</v>
      </c>
      <c r="C113" s="131" t="s">
        <v>397</v>
      </c>
      <c r="D113" s="130" t="s">
        <v>418</v>
      </c>
      <c r="E113" s="129" t="s">
        <v>468</v>
      </c>
      <c r="F113" s="131">
        <v>1</v>
      </c>
      <c r="G113" s="131" t="s">
        <v>3</v>
      </c>
      <c r="H113" s="131" t="s">
        <v>385</v>
      </c>
      <c r="I113" s="131" t="s">
        <v>180</v>
      </c>
      <c r="J113" s="132">
        <v>60</v>
      </c>
      <c r="K113" s="131" t="s">
        <v>382</v>
      </c>
      <c r="L113" s="131"/>
      <c r="M113" s="38"/>
      <c r="N113" s="38"/>
      <c r="O113" s="48" t="str">
        <f>IF(R113&gt;=65,"PECAH KELAS","√")</f>
        <v>√</v>
      </c>
      <c r="R113" s="140">
        <v>60</v>
      </c>
    </row>
    <row r="114" spans="1:18" ht="30.75" customHeight="1" x14ac:dyDescent="0.3">
      <c r="A114" s="187"/>
      <c r="B114" s="142" t="s">
        <v>271</v>
      </c>
      <c r="C114" s="131" t="s">
        <v>327</v>
      </c>
      <c r="D114" s="130" t="s">
        <v>351</v>
      </c>
      <c r="E114" s="129" t="s">
        <v>371</v>
      </c>
      <c r="F114" s="131" t="s">
        <v>376</v>
      </c>
      <c r="G114" s="131" t="s">
        <v>1</v>
      </c>
      <c r="H114" s="131" t="s">
        <v>245</v>
      </c>
      <c r="I114" s="131" t="s">
        <v>62</v>
      </c>
      <c r="J114" s="132">
        <v>18</v>
      </c>
      <c r="K114" s="131" t="s">
        <v>382</v>
      </c>
      <c r="L114" s="131"/>
      <c r="M114" s="38"/>
      <c r="N114" s="38"/>
      <c r="O114" s="48" t="str">
        <f>IF(R114&gt;=65,"PECAH KELAS","√")</f>
        <v>√</v>
      </c>
      <c r="R114" s="140">
        <v>18</v>
      </c>
    </row>
    <row r="115" spans="1:18" ht="30.75" customHeight="1" x14ac:dyDescent="0.3">
      <c r="A115" s="187"/>
      <c r="B115" s="142" t="s">
        <v>271</v>
      </c>
      <c r="C115" s="131" t="s">
        <v>328</v>
      </c>
      <c r="D115" s="130" t="s">
        <v>352</v>
      </c>
      <c r="E115" s="129" t="s">
        <v>363</v>
      </c>
      <c r="F115" s="142" t="s">
        <v>376</v>
      </c>
      <c r="G115" s="131" t="s">
        <v>1</v>
      </c>
      <c r="H115" s="131" t="s">
        <v>244</v>
      </c>
      <c r="I115" s="131" t="s">
        <v>62</v>
      </c>
      <c r="J115" s="132">
        <v>19</v>
      </c>
      <c r="K115" s="131" t="s">
        <v>383</v>
      </c>
      <c r="L115" s="131"/>
      <c r="M115" s="38"/>
      <c r="N115" s="38"/>
      <c r="O115" s="48" t="str">
        <f>IF(R115&gt;=65,"PECAH KELAS","√")</f>
        <v>√</v>
      </c>
      <c r="R115" s="140">
        <v>19</v>
      </c>
    </row>
    <row r="116" spans="1:18" ht="30.75" customHeight="1" x14ac:dyDescent="0.3">
      <c r="A116" s="187"/>
      <c r="B116" s="131" t="s">
        <v>392</v>
      </c>
      <c r="C116" s="131" t="s">
        <v>497</v>
      </c>
      <c r="D116" s="130" t="s">
        <v>512</v>
      </c>
      <c r="E116" s="129" t="s">
        <v>526</v>
      </c>
      <c r="F116" s="131">
        <v>3</v>
      </c>
      <c r="G116" s="131" t="s">
        <v>518</v>
      </c>
      <c r="H116" s="143" t="s">
        <v>564</v>
      </c>
      <c r="I116" s="131" t="s">
        <v>62</v>
      </c>
      <c r="J116" s="144">
        <v>50</v>
      </c>
      <c r="K116" s="131" t="s">
        <v>381</v>
      </c>
      <c r="L116" s="131"/>
      <c r="M116" s="38"/>
      <c r="N116" s="38"/>
      <c r="O116" s="48" t="str">
        <f>IF(R116&gt;=65,"PECAH KELAS","√")</f>
        <v>√</v>
      </c>
      <c r="R116" s="141">
        <v>50</v>
      </c>
    </row>
    <row r="117" spans="1:18" ht="30.75" customHeight="1" x14ac:dyDescent="0.3">
      <c r="A117" s="187"/>
      <c r="B117" s="181" t="s">
        <v>392</v>
      </c>
      <c r="C117" s="181" t="s">
        <v>413</v>
      </c>
      <c r="D117" s="183" t="s">
        <v>435</v>
      </c>
      <c r="E117" s="129" t="s">
        <v>469</v>
      </c>
      <c r="F117" s="181">
        <v>3</v>
      </c>
      <c r="G117" s="181" t="s">
        <v>3</v>
      </c>
      <c r="H117" s="131" t="s">
        <v>262</v>
      </c>
      <c r="I117" s="181" t="s">
        <v>180</v>
      </c>
      <c r="J117" s="132">
        <v>55</v>
      </c>
      <c r="K117" s="181" t="s">
        <v>383</v>
      </c>
      <c r="L117" s="181" t="s">
        <v>556</v>
      </c>
      <c r="M117" s="38"/>
      <c r="N117" s="38"/>
      <c r="O117" s="48"/>
      <c r="R117" s="140">
        <v>95</v>
      </c>
    </row>
    <row r="118" spans="1:18" ht="30.75" customHeight="1" x14ac:dyDescent="0.3">
      <c r="A118" s="187"/>
      <c r="B118" s="182"/>
      <c r="C118" s="182"/>
      <c r="D118" s="184"/>
      <c r="E118" s="129"/>
      <c r="F118" s="182"/>
      <c r="G118" s="182"/>
      <c r="H118" s="131" t="s">
        <v>385</v>
      </c>
      <c r="I118" s="182"/>
      <c r="J118" s="132">
        <v>40</v>
      </c>
      <c r="K118" s="182"/>
      <c r="L118" s="182"/>
      <c r="M118" s="38"/>
      <c r="N118" s="38"/>
      <c r="O118" s="48"/>
      <c r="R118" s="140"/>
    </row>
    <row r="119" spans="1:18" ht="30.75" customHeight="1" x14ac:dyDescent="0.3">
      <c r="A119" s="187"/>
      <c r="B119" s="131" t="s">
        <v>394</v>
      </c>
      <c r="C119" s="131" t="s">
        <v>413</v>
      </c>
      <c r="D119" s="130" t="s">
        <v>435</v>
      </c>
      <c r="E119" s="129" t="s">
        <v>469</v>
      </c>
      <c r="F119" s="131">
        <v>3</v>
      </c>
      <c r="G119" s="131" t="s">
        <v>3</v>
      </c>
      <c r="H119" s="131" t="s">
        <v>385</v>
      </c>
      <c r="I119" s="131" t="s">
        <v>488</v>
      </c>
      <c r="J119" s="132">
        <v>18</v>
      </c>
      <c r="K119" s="131" t="s">
        <v>383</v>
      </c>
      <c r="L119" s="131"/>
      <c r="M119" s="38"/>
      <c r="N119" s="38"/>
      <c r="O119" s="48" t="str">
        <f>IF(R119&gt;=65,"PECAH KELAS","√")</f>
        <v>√</v>
      </c>
      <c r="R119" s="140">
        <v>18</v>
      </c>
    </row>
    <row r="120" spans="1:18" ht="30.75" customHeight="1" x14ac:dyDescent="0.3">
      <c r="A120" s="187" t="s">
        <v>308</v>
      </c>
      <c r="B120" s="142" t="s">
        <v>269</v>
      </c>
      <c r="C120" s="142" t="s">
        <v>329</v>
      </c>
      <c r="D120" s="130" t="s">
        <v>353</v>
      </c>
      <c r="E120" s="129" t="s">
        <v>372</v>
      </c>
      <c r="F120" s="142" t="s">
        <v>375</v>
      </c>
      <c r="G120" s="131" t="s">
        <v>1</v>
      </c>
      <c r="H120" s="131" t="s">
        <v>245</v>
      </c>
      <c r="I120" s="131" t="s">
        <v>62</v>
      </c>
      <c r="J120" s="132">
        <v>15</v>
      </c>
      <c r="K120" s="131" t="s">
        <v>382</v>
      </c>
      <c r="L120" s="131"/>
      <c r="M120" s="38"/>
      <c r="N120" s="38"/>
      <c r="O120" s="48" t="str">
        <f>IF(R120&gt;=65,"PECAH KELAS","√")</f>
        <v>√</v>
      </c>
      <c r="R120" s="110">
        <v>15</v>
      </c>
    </row>
    <row r="121" spans="1:18" ht="30.75" customHeight="1" x14ac:dyDescent="0.3">
      <c r="A121" s="187"/>
      <c r="B121" s="131" t="s">
        <v>389</v>
      </c>
      <c r="C121" s="131" t="s">
        <v>317</v>
      </c>
      <c r="D121" s="130" t="s">
        <v>417</v>
      </c>
      <c r="E121" s="129" t="s">
        <v>466</v>
      </c>
      <c r="F121" s="131">
        <v>2</v>
      </c>
      <c r="G121" s="131" t="s">
        <v>3</v>
      </c>
      <c r="H121" s="131" t="s">
        <v>244</v>
      </c>
      <c r="I121" s="131" t="s">
        <v>62</v>
      </c>
      <c r="J121" s="132">
        <v>43</v>
      </c>
      <c r="K121" s="131" t="s">
        <v>381</v>
      </c>
      <c r="L121" s="131"/>
      <c r="M121" s="38"/>
      <c r="N121" s="38"/>
      <c r="O121" s="48" t="str">
        <f>IF(R121&gt;=65,"PECAH KELAS","√")</f>
        <v>√</v>
      </c>
      <c r="R121" s="132">
        <v>43</v>
      </c>
    </row>
    <row r="122" spans="1:18" ht="30.75" customHeight="1" x14ac:dyDescent="0.3">
      <c r="A122" s="187"/>
      <c r="B122" s="181" t="s">
        <v>389</v>
      </c>
      <c r="C122" s="181" t="s">
        <v>502</v>
      </c>
      <c r="D122" s="183" t="s">
        <v>517</v>
      </c>
      <c r="E122" s="129" t="s">
        <v>535</v>
      </c>
      <c r="F122" s="181">
        <v>2</v>
      </c>
      <c r="G122" s="181" t="s">
        <v>518</v>
      </c>
      <c r="H122" s="143" t="s">
        <v>563</v>
      </c>
      <c r="I122" s="181" t="s">
        <v>62</v>
      </c>
      <c r="J122" s="144">
        <v>46</v>
      </c>
      <c r="K122" s="181" t="s">
        <v>382</v>
      </c>
      <c r="L122" s="181" t="s">
        <v>556</v>
      </c>
      <c r="M122" s="38"/>
      <c r="N122" s="38"/>
      <c r="O122" s="48"/>
      <c r="R122" s="133">
        <v>66</v>
      </c>
    </row>
    <row r="123" spans="1:18" ht="30.75" customHeight="1" x14ac:dyDescent="0.3">
      <c r="A123" s="187"/>
      <c r="B123" s="182"/>
      <c r="C123" s="182"/>
      <c r="D123" s="184"/>
      <c r="E123" s="129"/>
      <c r="F123" s="182"/>
      <c r="G123" s="182"/>
      <c r="H123" s="131" t="s">
        <v>561</v>
      </c>
      <c r="I123" s="182"/>
      <c r="J123" s="144">
        <v>20</v>
      </c>
      <c r="K123" s="182"/>
      <c r="L123" s="182"/>
      <c r="M123" s="38"/>
      <c r="N123" s="38"/>
      <c r="O123" s="48"/>
      <c r="R123" s="133"/>
    </row>
    <row r="124" spans="1:18" ht="30.75" customHeight="1" x14ac:dyDescent="0.3">
      <c r="A124" s="187"/>
      <c r="B124" s="131" t="s">
        <v>389</v>
      </c>
      <c r="C124" s="131" t="s">
        <v>400</v>
      </c>
      <c r="D124" s="130" t="s">
        <v>421</v>
      </c>
      <c r="E124" s="129" t="s">
        <v>445</v>
      </c>
      <c r="F124" s="131">
        <v>3</v>
      </c>
      <c r="G124" s="131" t="s">
        <v>3</v>
      </c>
      <c r="H124" s="131" t="s">
        <v>566</v>
      </c>
      <c r="I124" s="131" t="s">
        <v>63</v>
      </c>
      <c r="J124" s="132">
        <v>43</v>
      </c>
      <c r="K124" s="131" t="s">
        <v>383</v>
      </c>
      <c r="L124" s="131"/>
      <c r="M124" s="38"/>
      <c r="N124" s="38"/>
      <c r="O124" s="48" t="str">
        <f t="shared" ref="O124:O131" si="5">IF(R124&gt;=65,"PECAH KELAS","√")</f>
        <v>√</v>
      </c>
      <c r="R124" s="132">
        <v>43</v>
      </c>
    </row>
    <row r="125" spans="1:18" ht="30.75" customHeight="1" x14ac:dyDescent="0.3">
      <c r="A125" s="187"/>
      <c r="B125" s="131" t="s">
        <v>389</v>
      </c>
      <c r="C125" s="131" t="s">
        <v>317</v>
      </c>
      <c r="D125" s="130" t="s">
        <v>417</v>
      </c>
      <c r="E125" s="129" t="s">
        <v>466</v>
      </c>
      <c r="F125" s="131">
        <v>2</v>
      </c>
      <c r="G125" s="131" t="s">
        <v>3</v>
      </c>
      <c r="H125" s="131" t="s">
        <v>244</v>
      </c>
      <c r="I125" s="131" t="s">
        <v>63</v>
      </c>
      <c r="J125" s="132">
        <v>33</v>
      </c>
      <c r="K125" s="131" t="s">
        <v>381</v>
      </c>
      <c r="L125" s="131"/>
      <c r="M125" s="38"/>
      <c r="N125" s="38"/>
      <c r="O125" s="48" t="str">
        <f t="shared" si="5"/>
        <v>√</v>
      </c>
      <c r="R125" s="132">
        <v>33</v>
      </c>
    </row>
    <row r="126" spans="1:18" ht="30.75" customHeight="1" x14ac:dyDescent="0.3">
      <c r="A126" s="187"/>
      <c r="B126" s="131" t="s">
        <v>389</v>
      </c>
      <c r="C126" s="131" t="s">
        <v>414</v>
      </c>
      <c r="D126" s="130" t="s">
        <v>436</v>
      </c>
      <c r="E126" s="129" t="s">
        <v>464</v>
      </c>
      <c r="F126" s="131">
        <v>3</v>
      </c>
      <c r="G126" s="131" t="s">
        <v>3</v>
      </c>
      <c r="H126" s="131" t="s">
        <v>243</v>
      </c>
      <c r="I126" s="131" t="s">
        <v>87</v>
      </c>
      <c r="J126" s="132">
        <v>35</v>
      </c>
      <c r="K126" s="131" t="s">
        <v>382</v>
      </c>
      <c r="L126" s="131"/>
      <c r="M126" s="38"/>
      <c r="N126" s="38"/>
      <c r="O126" s="48" t="str">
        <f t="shared" si="5"/>
        <v>√</v>
      </c>
      <c r="R126" s="132">
        <v>35</v>
      </c>
    </row>
    <row r="127" spans="1:18" ht="30.75" customHeight="1" x14ac:dyDescent="0.3">
      <c r="A127" s="187"/>
      <c r="B127" s="131" t="s">
        <v>389</v>
      </c>
      <c r="C127" s="131" t="s">
        <v>405</v>
      </c>
      <c r="D127" s="130" t="s">
        <v>426</v>
      </c>
      <c r="E127" s="129" t="s">
        <v>458</v>
      </c>
      <c r="F127" s="131">
        <v>2</v>
      </c>
      <c r="G127" s="131" t="s">
        <v>3</v>
      </c>
      <c r="H127" s="131" t="s">
        <v>559</v>
      </c>
      <c r="I127" s="131" t="s">
        <v>180</v>
      </c>
      <c r="J127" s="132">
        <v>58</v>
      </c>
      <c r="K127" s="131" t="s">
        <v>382</v>
      </c>
      <c r="L127" s="131"/>
      <c r="M127" s="38"/>
      <c r="N127" s="38"/>
      <c r="O127" s="48" t="str">
        <f t="shared" si="5"/>
        <v>√</v>
      </c>
      <c r="R127" s="132">
        <v>58</v>
      </c>
    </row>
    <row r="128" spans="1:18" ht="30.75" customHeight="1" x14ac:dyDescent="0.3">
      <c r="A128" s="187"/>
      <c r="B128" s="142" t="s">
        <v>269</v>
      </c>
      <c r="C128" s="142" t="s">
        <v>315</v>
      </c>
      <c r="D128" s="130" t="s">
        <v>338</v>
      </c>
      <c r="E128" s="129" t="s">
        <v>360</v>
      </c>
      <c r="F128" s="142">
        <v>3</v>
      </c>
      <c r="G128" s="131" t="s">
        <v>384</v>
      </c>
      <c r="H128" s="131" t="s">
        <v>385</v>
      </c>
      <c r="I128" s="131" t="s">
        <v>180</v>
      </c>
      <c r="J128" s="132">
        <v>39</v>
      </c>
      <c r="K128" s="131" t="s">
        <v>383</v>
      </c>
      <c r="L128" s="131"/>
      <c r="M128" s="38"/>
      <c r="N128" s="38"/>
      <c r="O128" s="48" t="str">
        <f t="shared" si="5"/>
        <v>√</v>
      </c>
      <c r="R128" s="110">
        <f>38 + 1</f>
        <v>39</v>
      </c>
    </row>
    <row r="129" spans="1:18" ht="30.75" customHeight="1" x14ac:dyDescent="0.3">
      <c r="A129" s="187"/>
      <c r="B129" s="142" t="s">
        <v>275</v>
      </c>
      <c r="C129" s="131" t="s">
        <v>330</v>
      </c>
      <c r="D129" s="130" t="s">
        <v>354</v>
      </c>
      <c r="E129" s="129" t="s">
        <v>373</v>
      </c>
      <c r="F129" s="131" t="s">
        <v>376</v>
      </c>
      <c r="G129" s="131" t="s">
        <v>1</v>
      </c>
      <c r="H129" s="131" t="s">
        <v>243</v>
      </c>
      <c r="I129" s="131" t="s">
        <v>62</v>
      </c>
      <c r="J129" s="132">
        <v>26</v>
      </c>
      <c r="K129" s="131" t="s">
        <v>383</v>
      </c>
      <c r="L129" s="131"/>
      <c r="M129" s="38"/>
      <c r="N129" s="38"/>
      <c r="O129" s="48" t="str">
        <f t="shared" si="5"/>
        <v>√</v>
      </c>
      <c r="R129" s="110">
        <v>26</v>
      </c>
    </row>
    <row r="130" spans="1:18" ht="30.75" customHeight="1" x14ac:dyDescent="0.3">
      <c r="A130" s="187"/>
      <c r="B130" s="131" t="s">
        <v>390</v>
      </c>
      <c r="C130" s="131" t="s">
        <v>400</v>
      </c>
      <c r="D130" s="130" t="s">
        <v>421</v>
      </c>
      <c r="E130" s="129" t="s">
        <v>445</v>
      </c>
      <c r="F130" s="131">
        <v>3</v>
      </c>
      <c r="G130" s="131" t="s">
        <v>3</v>
      </c>
      <c r="H130" s="131" t="s">
        <v>561</v>
      </c>
      <c r="I130" s="131" t="s">
        <v>62</v>
      </c>
      <c r="J130" s="132">
        <v>40</v>
      </c>
      <c r="K130" s="131" t="s">
        <v>383</v>
      </c>
      <c r="L130" s="131"/>
      <c r="M130" s="38"/>
      <c r="N130" s="38"/>
      <c r="O130" s="48" t="str">
        <f t="shared" si="5"/>
        <v>√</v>
      </c>
      <c r="R130" s="132">
        <v>40</v>
      </c>
    </row>
    <row r="131" spans="1:18" ht="30.75" customHeight="1" x14ac:dyDescent="0.3">
      <c r="A131" s="187"/>
      <c r="B131" s="131" t="s">
        <v>390</v>
      </c>
      <c r="C131" s="131" t="s">
        <v>331</v>
      </c>
      <c r="D131" s="130" t="s">
        <v>355</v>
      </c>
      <c r="E131" s="129" t="s">
        <v>467</v>
      </c>
      <c r="F131" s="131">
        <v>3</v>
      </c>
      <c r="G131" s="131" t="s">
        <v>3</v>
      </c>
      <c r="H131" s="131" t="s">
        <v>244</v>
      </c>
      <c r="I131" s="131" t="s">
        <v>62</v>
      </c>
      <c r="J131" s="132">
        <v>40</v>
      </c>
      <c r="K131" s="131" t="s">
        <v>381</v>
      </c>
      <c r="L131" s="131"/>
      <c r="M131" s="38"/>
      <c r="N131" s="38"/>
      <c r="O131" s="48" t="str">
        <f t="shared" si="5"/>
        <v>√</v>
      </c>
      <c r="R131" s="132">
        <v>40</v>
      </c>
    </row>
    <row r="132" spans="1:18" ht="30.75" customHeight="1" x14ac:dyDescent="0.3">
      <c r="A132" s="187"/>
      <c r="B132" s="181" t="s">
        <v>390</v>
      </c>
      <c r="C132" s="181" t="s">
        <v>501</v>
      </c>
      <c r="D132" s="183" t="s">
        <v>516</v>
      </c>
      <c r="E132" s="129" t="s">
        <v>526</v>
      </c>
      <c r="F132" s="181">
        <v>3</v>
      </c>
      <c r="G132" s="181" t="s">
        <v>518</v>
      </c>
      <c r="H132" s="143" t="s">
        <v>563</v>
      </c>
      <c r="I132" s="181" t="s">
        <v>62</v>
      </c>
      <c r="J132" s="144">
        <v>60</v>
      </c>
      <c r="K132" s="181" t="s">
        <v>383</v>
      </c>
      <c r="L132" s="181" t="s">
        <v>556</v>
      </c>
      <c r="M132" s="38"/>
      <c r="N132" s="38"/>
      <c r="O132" s="48"/>
      <c r="R132" s="133">
        <v>111</v>
      </c>
    </row>
    <row r="133" spans="1:18" ht="30.75" customHeight="1" x14ac:dyDescent="0.3">
      <c r="A133" s="187"/>
      <c r="B133" s="182"/>
      <c r="C133" s="182"/>
      <c r="D133" s="184"/>
      <c r="E133" s="129"/>
      <c r="F133" s="182"/>
      <c r="G133" s="182"/>
      <c r="H133" s="143" t="s">
        <v>562</v>
      </c>
      <c r="I133" s="182"/>
      <c r="J133" s="144">
        <v>51</v>
      </c>
      <c r="K133" s="182"/>
      <c r="L133" s="182"/>
      <c r="M133" s="38"/>
      <c r="N133" s="38"/>
      <c r="O133" s="48"/>
      <c r="R133" s="133"/>
    </row>
    <row r="134" spans="1:18" ht="30.75" customHeight="1" x14ac:dyDescent="0.3">
      <c r="A134" s="187"/>
      <c r="B134" s="131" t="s">
        <v>390</v>
      </c>
      <c r="C134" s="131" t="s">
        <v>404</v>
      </c>
      <c r="D134" s="130" t="s">
        <v>425</v>
      </c>
      <c r="E134" s="129" t="s">
        <v>470</v>
      </c>
      <c r="F134" s="131">
        <v>3</v>
      </c>
      <c r="G134" s="131" t="s">
        <v>3</v>
      </c>
      <c r="H134" s="131" t="s">
        <v>245</v>
      </c>
      <c r="I134" s="131" t="s">
        <v>63</v>
      </c>
      <c r="J134" s="132">
        <v>35</v>
      </c>
      <c r="K134" s="131" t="s">
        <v>382</v>
      </c>
      <c r="L134" s="131"/>
      <c r="M134" s="38"/>
      <c r="N134" s="38"/>
      <c r="O134" s="48" t="str">
        <f t="shared" ref="O134:O147" si="6">IF(R134&gt;=65,"PECAH KELAS","√")</f>
        <v>√</v>
      </c>
      <c r="R134" s="132">
        <v>35</v>
      </c>
    </row>
    <row r="135" spans="1:18" ht="30.75" customHeight="1" x14ac:dyDescent="0.3">
      <c r="A135" s="187"/>
      <c r="B135" s="131" t="s">
        <v>390</v>
      </c>
      <c r="C135" s="131" t="s">
        <v>331</v>
      </c>
      <c r="D135" s="130" t="s">
        <v>355</v>
      </c>
      <c r="E135" s="129" t="s">
        <v>467</v>
      </c>
      <c r="F135" s="131">
        <v>3</v>
      </c>
      <c r="G135" s="131" t="s">
        <v>3</v>
      </c>
      <c r="H135" s="131" t="s">
        <v>244</v>
      </c>
      <c r="I135" s="131" t="s">
        <v>63</v>
      </c>
      <c r="J135" s="132">
        <v>33</v>
      </c>
      <c r="K135" s="131" t="s">
        <v>381</v>
      </c>
      <c r="L135" s="131"/>
      <c r="M135" s="38"/>
      <c r="N135" s="38"/>
      <c r="O135" s="48" t="str">
        <f t="shared" si="6"/>
        <v>√</v>
      </c>
      <c r="R135" s="132">
        <v>33</v>
      </c>
    </row>
    <row r="136" spans="1:18" ht="30.75" customHeight="1" x14ac:dyDescent="0.3">
      <c r="A136" s="187"/>
      <c r="B136" s="131" t="s">
        <v>390</v>
      </c>
      <c r="C136" s="131" t="s">
        <v>407</v>
      </c>
      <c r="D136" s="130" t="s">
        <v>428</v>
      </c>
      <c r="E136" s="129" t="s">
        <v>446</v>
      </c>
      <c r="F136" s="131">
        <v>3</v>
      </c>
      <c r="G136" s="131" t="s">
        <v>3</v>
      </c>
      <c r="H136" s="131" t="s">
        <v>564</v>
      </c>
      <c r="I136" s="131" t="s">
        <v>63</v>
      </c>
      <c r="J136" s="132">
        <v>43</v>
      </c>
      <c r="K136" s="131" t="s">
        <v>383</v>
      </c>
      <c r="L136" s="131"/>
      <c r="M136" s="38"/>
      <c r="N136" s="38"/>
      <c r="O136" s="48" t="str">
        <f t="shared" si="6"/>
        <v>√</v>
      </c>
      <c r="R136" s="132">
        <v>43</v>
      </c>
    </row>
    <row r="137" spans="1:18" ht="30.75" customHeight="1" x14ac:dyDescent="0.3">
      <c r="A137" s="187"/>
      <c r="B137" s="131" t="s">
        <v>390</v>
      </c>
      <c r="C137" s="131" t="s">
        <v>410</v>
      </c>
      <c r="D137" s="130" t="s">
        <v>565</v>
      </c>
      <c r="E137" s="129" t="s">
        <v>452</v>
      </c>
      <c r="F137" s="131">
        <v>3</v>
      </c>
      <c r="G137" s="131" t="s">
        <v>3</v>
      </c>
      <c r="H137" s="131" t="s">
        <v>385</v>
      </c>
      <c r="I137" s="131" t="s">
        <v>180</v>
      </c>
      <c r="J137" s="132">
        <v>59</v>
      </c>
      <c r="K137" s="131" t="s">
        <v>382</v>
      </c>
      <c r="L137" s="131"/>
      <c r="M137" s="38"/>
      <c r="N137" s="38"/>
      <c r="O137" s="48" t="str">
        <f t="shared" si="6"/>
        <v>√</v>
      </c>
      <c r="R137" s="132">
        <v>59</v>
      </c>
    </row>
    <row r="138" spans="1:18" ht="30.75" customHeight="1" x14ac:dyDescent="0.3">
      <c r="A138" s="187"/>
      <c r="B138" s="131" t="s">
        <v>390</v>
      </c>
      <c r="C138" s="131" t="s">
        <v>408</v>
      </c>
      <c r="D138" s="130" t="s">
        <v>429</v>
      </c>
      <c r="E138" s="129" t="s">
        <v>451</v>
      </c>
      <c r="F138" s="131">
        <v>3</v>
      </c>
      <c r="G138" s="131" t="s">
        <v>3</v>
      </c>
      <c r="H138" s="131" t="s">
        <v>559</v>
      </c>
      <c r="I138" s="131" t="s">
        <v>180</v>
      </c>
      <c r="J138" s="132">
        <v>40</v>
      </c>
      <c r="K138" s="131" t="s">
        <v>381</v>
      </c>
      <c r="L138" s="131"/>
      <c r="M138" s="38"/>
      <c r="N138" s="38"/>
      <c r="O138" s="48" t="str">
        <f t="shared" si="6"/>
        <v>√</v>
      </c>
      <c r="R138" s="132">
        <v>40</v>
      </c>
    </row>
    <row r="139" spans="1:18" ht="30.75" customHeight="1" x14ac:dyDescent="0.3">
      <c r="A139" s="187"/>
      <c r="B139" s="142" t="s">
        <v>271</v>
      </c>
      <c r="C139" s="145" t="s">
        <v>331</v>
      </c>
      <c r="D139" s="130" t="s">
        <v>355</v>
      </c>
      <c r="E139" s="129" t="s">
        <v>374</v>
      </c>
      <c r="F139" s="145" t="s">
        <v>376</v>
      </c>
      <c r="G139" s="131" t="s">
        <v>377</v>
      </c>
      <c r="H139" s="131" t="s">
        <v>239</v>
      </c>
      <c r="I139" s="131" t="s">
        <v>62</v>
      </c>
      <c r="J139" s="132">
        <v>4</v>
      </c>
      <c r="K139" s="145" t="s">
        <v>381</v>
      </c>
      <c r="L139" s="131"/>
      <c r="M139" s="38"/>
      <c r="N139" s="38"/>
      <c r="O139" s="48" t="str">
        <f t="shared" si="6"/>
        <v>√</v>
      </c>
      <c r="R139" s="110">
        <v>4</v>
      </c>
    </row>
    <row r="140" spans="1:18" ht="30.75" customHeight="1" x14ac:dyDescent="0.3">
      <c r="A140" s="187"/>
      <c r="B140" s="131" t="s">
        <v>392</v>
      </c>
      <c r="C140" s="131" t="s">
        <v>412</v>
      </c>
      <c r="D140" s="130" t="s">
        <v>434</v>
      </c>
      <c r="E140" s="129" t="s">
        <v>457</v>
      </c>
      <c r="F140" s="131">
        <v>2</v>
      </c>
      <c r="G140" s="131" t="s">
        <v>3</v>
      </c>
      <c r="H140" s="131" t="s">
        <v>244</v>
      </c>
      <c r="I140" s="131" t="s">
        <v>62</v>
      </c>
      <c r="J140" s="132">
        <v>50</v>
      </c>
      <c r="K140" s="131" t="s">
        <v>383</v>
      </c>
      <c r="L140" s="131"/>
      <c r="M140" s="38"/>
      <c r="N140" s="38"/>
      <c r="O140" s="48" t="str">
        <f t="shared" si="6"/>
        <v>√</v>
      </c>
      <c r="R140" s="132">
        <v>50</v>
      </c>
    </row>
    <row r="141" spans="1:18" ht="30.75" customHeight="1" x14ac:dyDescent="0.3">
      <c r="A141" s="187"/>
      <c r="B141" s="131" t="s">
        <v>392</v>
      </c>
      <c r="C141" s="131" t="s">
        <v>331</v>
      </c>
      <c r="D141" s="130" t="s">
        <v>355</v>
      </c>
      <c r="E141" s="129" t="s">
        <v>536</v>
      </c>
      <c r="F141" s="131">
        <v>3</v>
      </c>
      <c r="G141" s="131" t="s">
        <v>518</v>
      </c>
      <c r="H141" s="143" t="s">
        <v>562</v>
      </c>
      <c r="I141" s="131" t="s">
        <v>62</v>
      </c>
      <c r="J141" s="144">
        <v>50</v>
      </c>
      <c r="K141" s="131" t="s">
        <v>381</v>
      </c>
      <c r="L141" s="131"/>
      <c r="M141" s="38"/>
      <c r="N141" s="38"/>
      <c r="O141" s="48" t="str">
        <f t="shared" si="6"/>
        <v>√</v>
      </c>
      <c r="R141" s="133">
        <v>50</v>
      </c>
    </row>
    <row r="142" spans="1:18" ht="30.75" customHeight="1" x14ac:dyDescent="0.3">
      <c r="A142" s="187"/>
      <c r="B142" s="131" t="s">
        <v>392</v>
      </c>
      <c r="C142" s="131" t="s">
        <v>408</v>
      </c>
      <c r="D142" s="130" t="s">
        <v>429</v>
      </c>
      <c r="E142" s="129" t="s">
        <v>444</v>
      </c>
      <c r="F142" s="131">
        <v>3</v>
      </c>
      <c r="G142" s="131" t="s">
        <v>3</v>
      </c>
      <c r="H142" s="131" t="s">
        <v>561</v>
      </c>
      <c r="I142" s="131" t="s">
        <v>63</v>
      </c>
      <c r="J142" s="132">
        <v>33</v>
      </c>
      <c r="K142" s="131" t="s">
        <v>381</v>
      </c>
      <c r="L142" s="131"/>
      <c r="M142" s="38"/>
      <c r="N142" s="38"/>
      <c r="O142" s="48" t="str">
        <f t="shared" si="6"/>
        <v>√</v>
      </c>
      <c r="R142" s="132">
        <v>33</v>
      </c>
    </row>
    <row r="143" spans="1:18" ht="30.75" customHeight="1" x14ac:dyDescent="0.3">
      <c r="A143" s="187"/>
      <c r="B143" s="131" t="s">
        <v>392</v>
      </c>
      <c r="C143" s="131" t="s">
        <v>404</v>
      </c>
      <c r="D143" s="130" t="s">
        <v>425</v>
      </c>
      <c r="E143" s="129" t="s">
        <v>470</v>
      </c>
      <c r="F143" s="131">
        <v>3</v>
      </c>
      <c r="G143" s="131" t="s">
        <v>3</v>
      </c>
      <c r="H143" s="131" t="s">
        <v>563</v>
      </c>
      <c r="I143" s="131" t="s">
        <v>87</v>
      </c>
      <c r="J143" s="132">
        <v>35</v>
      </c>
      <c r="K143" s="131" t="s">
        <v>382</v>
      </c>
      <c r="L143" s="131"/>
      <c r="M143" s="38"/>
      <c r="N143" s="38"/>
      <c r="O143" s="48" t="str">
        <f t="shared" si="6"/>
        <v>√</v>
      </c>
      <c r="R143" s="132">
        <v>35</v>
      </c>
    </row>
    <row r="144" spans="1:18" ht="30.75" customHeight="1" x14ac:dyDescent="0.3">
      <c r="A144" s="187"/>
      <c r="B144" s="131" t="s">
        <v>392</v>
      </c>
      <c r="C144" s="131" t="s">
        <v>316</v>
      </c>
      <c r="D144" s="130" t="s">
        <v>339</v>
      </c>
      <c r="E144" s="129" t="s">
        <v>473</v>
      </c>
      <c r="F144" s="131">
        <v>2</v>
      </c>
      <c r="G144" s="131" t="s">
        <v>3</v>
      </c>
      <c r="H144" s="131" t="s">
        <v>262</v>
      </c>
      <c r="I144" s="131" t="s">
        <v>180</v>
      </c>
      <c r="J144" s="132">
        <v>38</v>
      </c>
      <c r="K144" s="131" t="s">
        <v>381</v>
      </c>
      <c r="L144" s="131"/>
      <c r="M144" s="38"/>
      <c r="N144" s="38"/>
      <c r="O144" s="48" t="str">
        <f t="shared" si="6"/>
        <v>√</v>
      </c>
      <c r="R144" s="132">
        <v>38</v>
      </c>
    </row>
    <row r="145" spans="1:18" ht="30.75" customHeight="1" x14ac:dyDescent="0.3">
      <c r="A145" s="187"/>
      <c r="B145" s="131" t="s">
        <v>392</v>
      </c>
      <c r="C145" s="131" t="s">
        <v>411</v>
      </c>
      <c r="D145" s="130" t="s">
        <v>432</v>
      </c>
      <c r="E145" s="129" t="s">
        <v>469</v>
      </c>
      <c r="F145" s="131">
        <v>3</v>
      </c>
      <c r="G145" s="131" t="s">
        <v>3</v>
      </c>
      <c r="H145" s="131" t="s">
        <v>559</v>
      </c>
      <c r="I145" s="131" t="s">
        <v>180</v>
      </c>
      <c r="J145" s="132">
        <v>58</v>
      </c>
      <c r="K145" s="131" t="s">
        <v>382</v>
      </c>
      <c r="L145" s="131"/>
      <c r="M145" s="38"/>
      <c r="N145" s="38"/>
      <c r="O145" s="48" t="str">
        <f t="shared" si="6"/>
        <v>√</v>
      </c>
      <c r="R145" s="132">
        <v>58</v>
      </c>
    </row>
    <row r="146" spans="1:18" ht="30.75" customHeight="1" x14ac:dyDescent="0.3">
      <c r="A146" s="187"/>
      <c r="B146" s="131" t="s">
        <v>392</v>
      </c>
      <c r="C146" s="131" t="s">
        <v>406</v>
      </c>
      <c r="D146" s="130" t="s">
        <v>427</v>
      </c>
      <c r="E146" s="129" t="s">
        <v>448</v>
      </c>
      <c r="F146" s="131">
        <v>3</v>
      </c>
      <c r="G146" s="131" t="s">
        <v>3</v>
      </c>
      <c r="H146" s="131" t="s">
        <v>385</v>
      </c>
      <c r="I146" s="131" t="s">
        <v>180</v>
      </c>
      <c r="J146" s="132">
        <v>10</v>
      </c>
      <c r="K146" s="131" t="s">
        <v>383</v>
      </c>
      <c r="L146" s="131"/>
      <c r="M146" s="38"/>
      <c r="N146" s="38"/>
      <c r="O146" s="48" t="str">
        <f t="shared" si="6"/>
        <v>√</v>
      </c>
      <c r="R146" s="132">
        <v>10</v>
      </c>
    </row>
    <row r="147" spans="1:18" ht="30.75" customHeight="1" x14ac:dyDescent="0.3">
      <c r="A147" s="187"/>
      <c r="B147" s="131" t="s">
        <v>396</v>
      </c>
      <c r="C147" s="131" t="s">
        <v>400</v>
      </c>
      <c r="D147" s="130" t="s">
        <v>421</v>
      </c>
      <c r="E147" s="129" t="s">
        <v>442</v>
      </c>
      <c r="F147" s="131">
        <v>3</v>
      </c>
      <c r="G147" s="131" t="s">
        <v>3</v>
      </c>
      <c r="H147" s="131" t="s">
        <v>385</v>
      </c>
      <c r="I147" s="131" t="s">
        <v>488</v>
      </c>
      <c r="J147" s="132">
        <v>18</v>
      </c>
      <c r="K147" s="131" t="s">
        <v>383</v>
      </c>
      <c r="L147" s="131"/>
      <c r="M147" s="38"/>
      <c r="N147" s="38"/>
      <c r="O147" s="48" t="str">
        <f t="shared" si="6"/>
        <v>√</v>
      </c>
      <c r="R147" s="132">
        <v>18</v>
      </c>
    </row>
    <row r="148" spans="1:18" ht="13.8" x14ac:dyDescent="0.3">
      <c r="M148" s="38"/>
      <c r="N148" s="38"/>
      <c r="O148" s="38">
        <f>COUNTIF(O14:O147,"PECAH KELAS")</f>
        <v>0</v>
      </c>
    </row>
    <row r="149" spans="1:18" ht="13.8" x14ac:dyDescent="0.3">
      <c r="M149" s="38"/>
      <c r="N149" s="38"/>
    </row>
    <row r="150" spans="1:18" ht="13.8" x14ac:dyDescent="0.3">
      <c r="M150" s="38"/>
      <c r="N150" s="38"/>
    </row>
    <row r="151" spans="1:18" ht="13.8" x14ac:dyDescent="0.3">
      <c r="M151" s="38"/>
      <c r="N151" s="38"/>
    </row>
    <row r="152" spans="1:18" ht="13.8" x14ac:dyDescent="0.3">
      <c r="M152" s="38"/>
      <c r="N152" s="38"/>
    </row>
    <row r="153" spans="1:18" ht="13.8" x14ac:dyDescent="0.3">
      <c r="M153" s="38"/>
      <c r="N153" s="38"/>
    </row>
    <row r="154" spans="1:18" ht="13.8" x14ac:dyDescent="0.3">
      <c r="M154" s="38"/>
      <c r="N154" s="38"/>
    </row>
    <row r="155" spans="1:18" ht="13.8" x14ac:dyDescent="0.3">
      <c r="M155" s="38"/>
      <c r="N155" s="38"/>
    </row>
    <row r="156" spans="1:18" ht="13.8" x14ac:dyDescent="0.3">
      <c r="M156" s="38"/>
      <c r="N156" s="38"/>
    </row>
    <row r="157" spans="1:18" ht="13.8" x14ac:dyDescent="0.3">
      <c r="M157" s="38"/>
      <c r="N157" s="38"/>
    </row>
    <row r="158" spans="1:18" ht="13.8" x14ac:dyDescent="0.3">
      <c r="M158" s="38"/>
      <c r="N158" s="38"/>
    </row>
    <row r="159" spans="1:18" ht="13.8" x14ac:dyDescent="0.3">
      <c r="M159" s="38"/>
      <c r="N159" s="38"/>
    </row>
    <row r="160" spans="1:18" ht="13.8" x14ac:dyDescent="0.3">
      <c r="M160" s="38"/>
      <c r="N160" s="38"/>
    </row>
    <row r="161" spans="13:14" ht="13.8" x14ac:dyDescent="0.3">
      <c r="M161" s="38"/>
      <c r="N161" s="38"/>
    </row>
    <row r="162" spans="13:14" ht="13.8" x14ac:dyDescent="0.3">
      <c r="M162" s="38"/>
      <c r="N162" s="38"/>
    </row>
    <row r="163" spans="13:14" ht="13.8" x14ac:dyDescent="0.3">
      <c r="M163" s="38"/>
      <c r="N163" s="38"/>
    </row>
    <row r="164" spans="13:14" ht="13.8" x14ac:dyDescent="0.3">
      <c r="M164" s="38"/>
      <c r="N164" s="38"/>
    </row>
    <row r="165" spans="13:14" ht="13.8" x14ac:dyDescent="0.3">
      <c r="M165" s="38"/>
      <c r="N165" s="38"/>
    </row>
    <row r="166" spans="13:14" ht="13.8" x14ac:dyDescent="0.3">
      <c r="M166" s="38"/>
      <c r="N166" s="38"/>
    </row>
    <row r="167" spans="13:14" ht="13.8" x14ac:dyDescent="0.3">
      <c r="M167" s="38"/>
      <c r="N167" s="38"/>
    </row>
    <row r="168" spans="13:14" ht="13.8" x14ac:dyDescent="0.3">
      <c r="M168" s="38"/>
      <c r="N168" s="38"/>
    </row>
    <row r="169" spans="13:14" ht="13.8" x14ac:dyDescent="0.3">
      <c r="M169" s="38"/>
      <c r="N169" s="38"/>
    </row>
    <row r="170" spans="13:14" ht="13.8" x14ac:dyDescent="0.3">
      <c r="M170" s="38"/>
      <c r="N170" s="38"/>
    </row>
    <row r="171" spans="13:14" ht="13.8" x14ac:dyDescent="0.3">
      <c r="M171" s="38"/>
      <c r="N171" s="38"/>
    </row>
    <row r="172" spans="13:14" ht="13.8" x14ac:dyDescent="0.3">
      <c r="M172" s="38"/>
      <c r="N172" s="38"/>
    </row>
    <row r="173" spans="13:14" ht="13.8" x14ac:dyDescent="0.3">
      <c r="M173" s="38"/>
      <c r="N173" s="38"/>
    </row>
    <row r="174" spans="13:14" ht="13.8" x14ac:dyDescent="0.3">
      <c r="M174" s="38"/>
      <c r="N174" s="38"/>
    </row>
    <row r="175" spans="13:14" ht="13.8" x14ac:dyDescent="0.3">
      <c r="M175" s="38"/>
      <c r="N175" s="38"/>
    </row>
    <row r="176" spans="13:14" ht="13.8" x14ac:dyDescent="0.3">
      <c r="M176" s="38"/>
      <c r="N176" s="38"/>
    </row>
    <row r="177" spans="13:14" ht="13.8" x14ac:dyDescent="0.3">
      <c r="M177" s="38"/>
      <c r="N177" s="38"/>
    </row>
    <row r="178" spans="13:14" ht="13.8" x14ac:dyDescent="0.3">
      <c r="M178" s="38"/>
      <c r="N178" s="38"/>
    </row>
    <row r="179" spans="13:14" ht="13.8" x14ac:dyDescent="0.3">
      <c r="M179" s="38"/>
      <c r="N179" s="38"/>
    </row>
    <row r="180" spans="13:14" ht="13.8" x14ac:dyDescent="0.3">
      <c r="M180" s="38"/>
      <c r="N180" s="38"/>
    </row>
    <row r="181" spans="13:14" ht="13.8" x14ac:dyDescent="0.3">
      <c r="M181" s="38"/>
      <c r="N181" s="38"/>
    </row>
    <row r="182" spans="13:14" ht="13.8" x14ac:dyDescent="0.3">
      <c r="M182" s="38"/>
      <c r="N182" s="38"/>
    </row>
    <row r="183" spans="13:14" ht="13.8" x14ac:dyDescent="0.3">
      <c r="M183" s="38"/>
      <c r="N183" s="38"/>
    </row>
    <row r="184" spans="13:14" ht="13.8" x14ac:dyDescent="0.3">
      <c r="M184" s="38"/>
      <c r="N184" s="38"/>
    </row>
    <row r="185" spans="13:14" ht="13.8" x14ac:dyDescent="0.3">
      <c r="M185" s="38"/>
      <c r="N185" s="38"/>
    </row>
    <row r="186" spans="13:14" ht="13.8" x14ac:dyDescent="0.3">
      <c r="M186" s="38"/>
      <c r="N186" s="38"/>
    </row>
    <row r="187" spans="13:14" ht="13.8" x14ac:dyDescent="0.3">
      <c r="M187" s="38"/>
      <c r="N187" s="38"/>
    </row>
    <row r="188" spans="13:14" ht="13.8" x14ac:dyDescent="0.3">
      <c r="M188" s="38"/>
      <c r="N188" s="38"/>
    </row>
    <row r="189" spans="13:14" ht="13.8" x14ac:dyDescent="0.3">
      <c r="M189" s="38"/>
      <c r="N189" s="38"/>
    </row>
    <row r="190" spans="13:14" ht="13.8" x14ac:dyDescent="0.3">
      <c r="M190" s="38"/>
      <c r="N190" s="38"/>
    </row>
    <row r="191" spans="13:14" ht="13.8" x14ac:dyDescent="0.3">
      <c r="M191" s="38"/>
      <c r="N191" s="38"/>
    </row>
    <row r="192" spans="13:14" ht="13.8" x14ac:dyDescent="0.3">
      <c r="M192" s="38"/>
      <c r="N192" s="38"/>
    </row>
    <row r="193" spans="13:14" ht="13.8" x14ac:dyDescent="0.3">
      <c r="M193" s="38"/>
      <c r="N193" s="38"/>
    </row>
    <row r="194" spans="13:14" ht="13.8" x14ac:dyDescent="0.3">
      <c r="M194" s="38"/>
      <c r="N194" s="38"/>
    </row>
    <row r="195" spans="13:14" ht="13.8" x14ac:dyDescent="0.3">
      <c r="M195" s="38"/>
      <c r="N195" s="38"/>
    </row>
    <row r="196" spans="13:14" ht="13.8" x14ac:dyDescent="0.3">
      <c r="M196" s="38"/>
      <c r="N196" s="38"/>
    </row>
    <row r="197" spans="13:14" ht="13.8" x14ac:dyDescent="0.3">
      <c r="M197" s="38"/>
      <c r="N197" s="38"/>
    </row>
    <row r="198" spans="13:14" ht="13.8" x14ac:dyDescent="0.3">
      <c r="M198" s="38"/>
      <c r="N198" s="38"/>
    </row>
    <row r="199" spans="13:14" ht="13.8" x14ac:dyDescent="0.3">
      <c r="M199" s="38"/>
      <c r="N199" s="38"/>
    </row>
    <row r="200" spans="13:14" ht="13.8" x14ac:dyDescent="0.3">
      <c r="M200" s="38"/>
      <c r="N200" s="38"/>
    </row>
    <row r="201" spans="13:14" ht="13.8" x14ac:dyDescent="0.3">
      <c r="M201" s="38"/>
      <c r="N201" s="38"/>
    </row>
    <row r="202" spans="13:14" ht="13.8" x14ac:dyDescent="0.3">
      <c r="M202" s="38"/>
      <c r="N202" s="38"/>
    </row>
    <row r="203" spans="13:14" ht="13.8" x14ac:dyDescent="0.3">
      <c r="M203" s="38"/>
      <c r="N203" s="38"/>
    </row>
    <row r="204" spans="13:14" ht="13.8" x14ac:dyDescent="0.3">
      <c r="M204" s="38"/>
      <c r="N204" s="38"/>
    </row>
    <row r="205" spans="13:14" ht="13.8" x14ac:dyDescent="0.3">
      <c r="M205" s="38"/>
      <c r="N205" s="38"/>
    </row>
    <row r="206" spans="13:14" ht="13.8" x14ac:dyDescent="0.3">
      <c r="M206" s="38"/>
      <c r="N206" s="38"/>
    </row>
    <row r="207" spans="13:14" ht="13.8" x14ac:dyDescent="0.3">
      <c r="M207" s="38"/>
      <c r="N207" s="38"/>
    </row>
    <row r="208" spans="13:14" ht="13.8" x14ac:dyDescent="0.3">
      <c r="M208" s="38"/>
      <c r="N208" s="38"/>
    </row>
    <row r="209" spans="13:14" ht="13.8" x14ac:dyDescent="0.3">
      <c r="M209" s="38"/>
      <c r="N209" s="38"/>
    </row>
    <row r="210" spans="13:14" ht="13.8" x14ac:dyDescent="0.3">
      <c r="M210" s="38"/>
      <c r="N210" s="38"/>
    </row>
    <row r="211" spans="13:14" ht="13.8" x14ac:dyDescent="0.3">
      <c r="M211" s="38"/>
      <c r="N211" s="38"/>
    </row>
    <row r="212" spans="13:14" ht="13.8" x14ac:dyDescent="0.3">
      <c r="M212" s="38"/>
      <c r="N212" s="38"/>
    </row>
    <row r="213" spans="13:14" ht="13.8" x14ac:dyDescent="0.3">
      <c r="M213" s="38"/>
      <c r="N213" s="38"/>
    </row>
    <row r="214" spans="13:14" ht="13.8" x14ac:dyDescent="0.3">
      <c r="M214" s="38"/>
      <c r="N214" s="38"/>
    </row>
    <row r="215" spans="13:14" ht="13.8" x14ac:dyDescent="0.3">
      <c r="M215" s="38"/>
      <c r="N215" s="38"/>
    </row>
    <row r="216" spans="13:14" ht="13.8" x14ac:dyDescent="0.3">
      <c r="M216" s="38"/>
      <c r="N216" s="38"/>
    </row>
    <row r="217" spans="13:14" ht="13.8" x14ac:dyDescent="0.3">
      <c r="M217" s="38"/>
      <c r="N217" s="38"/>
    </row>
    <row r="218" spans="13:14" ht="13.8" x14ac:dyDescent="0.3">
      <c r="M218" s="38"/>
      <c r="N218" s="38"/>
    </row>
    <row r="219" spans="13:14" ht="13.8" x14ac:dyDescent="0.3">
      <c r="M219" s="38"/>
      <c r="N219" s="38"/>
    </row>
    <row r="220" spans="13:14" ht="13.8" x14ac:dyDescent="0.3">
      <c r="M220" s="38"/>
      <c r="N220" s="38"/>
    </row>
    <row r="221" spans="13:14" ht="13.8" x14ac:dyDescent="0.3">
      <c r="M221" s="38"/>
      <c r="N221" s="38"/>
    </row>
    <row r="222" spans="13:14" ht="13.8" x14ac:dyDescent="0.3">
      <c r="M222" s="38"/>
      <c r="N222" s="38"/>
    </row>
    <row r="223" spans="13:14" ht="13.8" x14ac:dyDescent="0.3">
      <c r="M223" s="38"/>
      <c r="N223" s="38"/>
    </row>
    <row r="224" spans="13:14" ht="13.8" x14ac:dyDescent="0.3">
      <c r="M224" s="38"/>
      <c r="N224" s="38"/>
    </row>
    <row r="225" spans="13:14" ht="13.8" x14ac:dyDescent="0.3">
      <c r="M225" s="38"/>
      <c r="N225" s="38"/>
    </row>
    <row r="226" spans="13:14" ht="13.8" x14ac:dyDescent="0.3">
      <c r="M226" s="38"/>
      <c r="N226" s="38"/>
    </row>
    <row r="227" spans="13:14" ht="13.8" x14ac:dyDescent="0.3">
      <c r="M227" s="38"/>
      <c r="N227" s="38"/>
    </row>
    <row r="228" spans="13:14" ht="13.8" x14ac:dyDescent="0.3">
      <c r="M228" s="38"/>
      <c r="N228" s="38"/>
    </row>
    <row r="229" spans="13:14" ht="13.8" x14ac:dyDescent="0.3">
      <c r="M229" s="38"/>
      <c r="N229" s="38"/>
    </row>
    <row r="230" spans="13:14" ht="13.8" x14ac:dyDescent="0.3">
      <c r="M230" s="38"/>
      <c r="N230" s="38"/>
    </row>
    <row r="231" spans="13:14" ht="13.8" x14ac:dyDescent="0.3">
      <c r="M231" s="38"/>
      <c r="N231" s="38"/>
    </row>
    <row r="232" spans="13:14" ht="13.8" x14ac:dyDescent="0.3">
      <c r="M232" s="38"/>
      <c r="N232" s="38"/>
    </row>
    <row r="233" spans="13:14" ht="13.8" x14ac:dyDescent="0.3">
      <c r="M233" s="38"/>
      <c r="N233" s="38"/>
    </row>
    <row r="234" spans="13:14" ht="13.8" x14ac:dyDescent="0.3">
      <c r="M234" s="38"/>
      <c r="N234" s="38"/>
    </row>
    <row r="235" spans="13:14" ht="13.8" x14ac:dyDescent="0.3">
      <c r="M235" s="38"/>
      <c r="N235" s="38"/>
    </row>
    <row r="236" spans="13:14" ht="13.8" x14ac:dyDescent="0.3">
      <c r="M236" s="38"/>
      <c r="N236" s="38"/>
    </row>
    <row r="237" spans="13:14" ht="13.8" x14ac:dyDescent="0.3">
      <c r="M237" s="38"/>
      <c r="N237" s="38"/>
    </row>
  </sheetData>
  <sheetProtection selectLockedCells="1" selectUnlockedCells="1"/>
  <mergeCells count="107">
    <mergeCell ref="A8:J8"/>
    <mergeCell ref="A10:L10"/>
    <mergeCell ref="A11:L11"/>
    <mergeCell ref="A14:A34"/>
    <mergeCell ref="A35:A67"/>
    <mergeCell ref="A68:A99"/>
    <mergeCell ref="G45:G46"/>
    <mergeCell ref="F45:F46"/>
    <mergeCell ref="K45:K46"/>
    <mergeCell ref="L45:L46"/>
    <mergeCell ref="I64:I65"/>
    <mergeCell ref="G50:G51"/>
    <mergeCell ref="F50:F51"/>
    <mergeCell ref="D50:D51"/>
    <mergeCell ref="C50:C51"/>
    <mergeCell ref="B50:B51"/>
    <mergeCell ref="F64:F65"/>
    <mergeCell ref="I81:I82"/>
    <mergeCell ref="D39:D40"/>
    <mergeCell ref="C39:C40"/>
    <mergeCell ref="B39:B40"/>
    <mergeCell ref="I39:I40"/>
    <mergeCell ref="G39:G40"/>
    <mergeCell ref="F39:F40"/>
    <mergeCell ref="B72:B73"/>
    <mergeCell ref="F72:F73"/>
    <mergeCell ref="G72:G73"/>
    <mergeCell ref="A100:A119"/>
    <mergeCell ref="A120:A147"/>
    <mergeCell ref="B45:B46"/>
    <mergeCell ref="C45:C46"/>
    <mergeCell ref="D45:D46"/>
    <mergeCell ref="E45:E46"/>
    <mergeCell ref="B79:B80"/>
    <mergeCell ref="C79:C80"/>
    <mergeCell ref="D79:D80"/>
    <mergeCell ref="D91:D92"/>
    <mergeCell ref="D64:D65"/>
    <mergeCell ref="C64:C65"/>
    <mergeCell ref="B64:B65"/>
    <mergeCell ref="D132:D133"/>
    <mergeCell ref="C132:C133"/>
    <mergeCell ref="B132:B133"/>
    <mergeCell ref="G64:G65"/>
    <mergeCell ref="D104:D105"/>
    <mergeCell ref="C104:C105"/>
    <mergeCell ref="B104:B105"/>
    <mergeCell ref="F79:F80"/>
    <mergeCell ref="D72:D73"/>
    <mergeCell ref="C72:C73"/>
    <mergeCell ref="F110:F111"/>
    <mergeCell ref="I104:I105"/>
    <mergeCell ref="G104:G105"/>
    <mergeCell ref="L104:L105"/>
    <mergeCell ref="K104:K105"/>
    <mergeCell ref="F104:F105"/>
    <mergeCell ref="C91:C92"/>
    <mergeCell ref="G91:G92"/>
    <mergeCell ref="F91:F92"/>
    <mergeCell ref="I91:I92"/>
    <mergeCell ref="L91:L92"/>
    <mergeCell ref="D110:D111"/>
    <mergeCell ref="C110:C111"/>
    <mergeCell ref="B110:B111"/>
    <mergeCell ref="I110:I111"/>
    <mergeCell ref="L110:L111"/>
    <mergeCell ref="G110:G111"/>
    <mergeCell ref="K110:K111"/>
    <mergeCell ref="K117:K118"/>
    <mergeCell ref="G79:G80"/>
    <mergeCell ref="D81:D82"/>
    <mergeCell ref="C81:C82"/>
    <mergeCell ref="B81:B82"/>
    <mergeCell ref="G81:G82"/>
    <mergeCell ref="F81:F82"/>
    <mergeCell ref="B91:B92"/>
    <mergeCell ref="F132:F133"/>
    <mergeCell ref="G132:G133"/>
    <mergeCell ref="I132:I133"/>
    <mergeCell ref="I117:I118"/>
    <mergeCell ref="D122:D123"/>
    <mergeCell ref="C122:C123"/>
    <mergeCell ref="B122:B123"/>
    <mergeCell ref="G122:G123"/>
    <mergeCell ref="F122:F123"/>
    <mergeCell ref="I122:I123"/>
    <mergeCell ref="D117:D118"/>
    <mergeCell ref="C117:C118"/>
    <mergeCell ref="B117:B118"/>
    <mergeCell ref="F117:F118"/>
    <mergeCell ref="G117:G118"/>
    <mergeCell ref="K122:K123"/>
    <mergeCell ref="K132:K133"/>
    <mergeCell ref="L117:L118"/>
    <mergeCell ref="L122:L123"/>
    <mergeCell ref="L132:L133"/>
    <mergeCell ref="K39:K40"/>
    <mergeCell ref="K50:K51"/>
    <mergeCell ref="K64:K65"/>
    <mergeCell ref="K72:K73"/>
    <mergeCell ref="K79:K80"/>
    <mergeCell ref="K81:K82"/>
    <mergeCell ref="K91:K92"/>
    <mergeCell ref="L64:L65"/>
    <mergeCell ref="L72:L73"/>
    <mergeCell ref="L81:L82"/>
    <mergeCell ref="L50:L51"/>
  </mergeCells>
  <pageMargins left="0.31496062992125984" right="0.70866141732283472" top="0.47244094488188981" bottom="0.31496062992125984" header="0.23622047244094491" footer="0.31496062992125984"/>
  <pageSetup paperSize="5" scale="80" orientation="landscape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3"/>
  <sheetViews>
    <sheetView tabSelected="1" topLeftCell="A52" zoomScale="85" zoomScaleNormal="85" workbookViewId="0">
      <selection activeCell="G63" sqref="G63"/>
    </sheetView>
  </sheetViews>
  <sheetFormatPr defaultColWidth="9.109375" defaultRowHeight="14.4" x14ac:dyDescent="0.3"/>
  <cols>
    <col min="1" max="1" width="6.6640625" style="36" customWidth="1"/>
    <col min="2" max="2" width="10.88671875" style="36" bestFit="1" customWidth="1"/>
    <col min="3" max="3" width="11.88671875" style="36" bestFit="1" customWidth="1"/>
    <col min="4" max="4" width="34.6640625" style="38" customWidth="1"/>
    <col min="5" max="5" width="60.6640625" style="39" customWidth="1"/>
    <col min="6" max="6" width="5.33203125" style="36" customWidth="1"/>
    <col min="7" max="7" width="10" style="36" customWidth="1"/>
    <col min="8" max="8" width="18.88671875" style="36" customWidth="1"/>
    <col min="9" max="9" width="17" style="36" customWidth="1"/>
    <col min="10" max="10" width="11.33203125" style="67" customWidth="1"/>
    <col min="11" max="11" width="7.6640625" style="36" customWidth="1"/>
    <col min="12" max="13" width="11.88671875" style="166" customWidth="1"/>
    <col min="14" max="14" width="9.109375" style="164"/>
    <col min="15" max="16384" width="9.109375" style="38"/>
  </cols>
  <sheetData>
    <row r="1" spans="1:14" s="41" customFormat="1" ht="15" customHeight="1" x14ac:dyDescent="0.25">
      <c r="A1" s="36"/>
      <c r="B1" s="36"/>
      <c r="C1" s="36"/>
      <c r="D1" s="38"/>
      <c r="E1" s="39"/>
      <c r="F1" s="36"/>
      <c r="G1" s="36"/>
      <c r="H1" s="40"/>
      <c r="I1" s="36"/>
      <c r="J1" s="48"/>
      <c r="K1" s="40"/>
      <c r="L1" s="165"/>
      <c r="M1" s="165"/>
    </row>
    <row r="2" spans="1:14" s="41" customFormat="1" ht="15" customHeight="1" x14ac:dyDescent="0.25">
      <c r="A2" s="36"/>
      <c r="B2" s="36"/>
      <c r="C2" s="36"/>
      <c r="D2" s="38"/>
      <c r="E2" s="39"/>
      <c r="F2" s="36"/>
      <c r="G2" s="36"/>
      <c r="H2" s="40"/>
      <c r="I2" s="36"/>
      <c r="J2" s="48"/>
      <c r="K2" s="40"/>
      <c r="L2" s="165"/>
      <c r="M2" s="165"/>
    </row>
    <row r="3" spans="1:14" s="41" customFormat="1" ht="15" customHeight="1" x14ac:dyDescent="0.25">
      <c r="A3" s="36"/>
      <c r="B3" s="36"/>
      <c r="C3" s="36"/>
      <c r="D3" s="38"/>
      <c r="E3" s="39"/>
      <c r="F3" s="36"/>
      <c r="G3" s="36"/>
      <c r="H3" s="40"/>
      <c r="I3" s="36"/>
      <c r="J3" s="48"/>
      <c r="K3" s="40"/>
      <c r="L3" s="165"/>
      <c r="M3" s="165"/>
    </row>
    <row r="4" spans="1:14" s="41" customFormat="1" ht="15" customHeight="1" x14ac:dyDescent="0.25">
      <c r="A4" s="36"/>
      <c r="B4" s="36"/>
      <c r="C4" s="36"/>
      <c r="D4" s="38"/>
      <c r="E4" s="39"/>
      <c r="F4" s="36"/>
      <c r="G4" s="36"/>
      <c r="H4" s="40"/>
      <c r="I4" s="36"/>
      <c r="J4" s="48"/>
      <c r="K4" s="40"/>
      <c r="L4" s="165"/>
      <c r="M4" s="165"/>
    </row>
    <row r="5" spans="1:14" s="41" customFormat="1" ht="15" customHeight="1" x14ac:dyDescent="0.25">
      <c r="A5" s="36"/>
      <c r="B5" s="36"/>
      <c r="C5" s="36"/>
      <c r="D5" s="38"/>
      <c r="E5" s="39"/>
      <c r="F5" s="36"/>
      <c r="G5" s="36"/>
      <c r="H5" s="40"/>
      <c r="I5" s="36"/>
      <c r="J5" s="48"/>
      <c r="K5" s="40"/>
      <c r="L5" s="165"/>
      <c r="M5" s="165"/>
    </row>
    <row r="6" spans="1:14" s="41" customFormat="1" ht="15" customHeight="1" x14ac:dyDescent="0.25">
      <c r="A6" s="36"/>
      <c r="B6" s="36"/>
      <c r="C6" s="36"/>
      <c r="D6" s="38"/>
      <c r="E6" s="39"/>
      <c r="F6" s="36"/>
      <c r="G6" s="36"/>
      <c r="H6" s="40"/>
      <c r="I6" s="36"/>
      <c r="J6" s="48"/>
      <c r="K6" s="40"/>
      <c r="L6" s="165"/>
      <c r="M6" s="165"/>
    </row>
    <row r="7" spans="1:14" s="45" customFormat="1" ht="3" customHeight="1" thickBot="1" x14ac:dyDescent="0.3">
      <c r="A7" s="42"/>
      <c r="B7" s="43"/>
      <c r="C7" s="43"/>
      <c r="D7" s="44"/>
      <c r="E7" s="43"/>
      <c r="F7" s="42"/>
      <c r="G7" s="43"/>
      <c r="H7" s="43"/>
      <c r="I7" s="43"/>
      <c r="J7" s="43"/>
      <c r="K7" s="40"/>
      <c r="L7" s="165"/>
      <c r="M7" s="165"/>
    </row>
    <row r="8" spans="1:14" s="45" customFormat="1" ht="4.2" customHeight="1" thickTop="1" x14ac:dyDescent="0.25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40"/>
      <c r="L8" s="165"/>
      <c r="M8" s="165"/>
    </row>
    <row r="9" spans="1:14" s="45" customFormat="1" ht="5.25" customHeight="1" x14ac:dyDescent="0.25">
      <c r="A9" s="46"/>
      <c r="B9" s="48"/>
      <c r="C9" s="97"/>
      <c r="D9" s="47"/>
      <c r="E9" s="48"/>
      <c r="F9" s="46"/>
      <c r="G9" s="46"/>
      <c r="H9" s="46"/>
      <c r="I9" s="48"/>
      <c r="J9" s="48"/>
      <c r="K9" s="40"/>
      <c r="L9" s="165"/>
      <c r="M9" s="165"/>
    </row>
    <row r="10" spans="1:14" s="45" customFormat="1" ht="19.5" customHeight="1" x14ac:dyDescent="0.25">
      <c r="A10" s="174" t="s">
        <v>555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</row>
    <row r="11" spans="1:14" s="45" customFormat="1" ht="19.5" customHeight="1" x14ac:dyDescent="0.25">
      <c r="A11" s="174" t="s">
        <v>138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</row>
    <row r="12" spans="1:14" x14ac:dyDescent="0.3">
      <c r="N12"/>
    </row>
    <row r="13" spans="1:14" s="48" customFormat="1" ht="32.25" customHeight="1" x14ac:dyDescent="0.3">
      <c r="A13" s="148" t="s">
        <v>9</v>
      </c>
      <c r="B13" s="148" t="s">
        <v>8</v>
      </c>
      <c r="C13" s="148" t="s">
        <v>135</v>
      </c>
      <c r="D13" s="148" t="s">
        <v>7</v>
      </c>
      <c r="E13" s="148" t="s">
        <v>6</v>
      </c>
      <c r="F13" s="148" t="s">
        <v>5</v>
      </c>
      <c r="G13" s="148" t="s">
        <v>4</v>
      </c>
      <c r="H13" s="148" t="s">
        <v>14</v>
      </c>
      <c r="I13" s="148" t="s">
        <v>296</v>
      </c>
      <c r="J13" s="148" t="s">
        <v>20</v>
      </c>
      <c r="K13" s="148" t="s">
        <v>286</v>
      </c>
      <c r="L13" s="192" t="s">
        <v>17</v>
      </c>
      <c r="M13" s="192"/>
    </row>
    <row r="14" spans="1:14" ht="13.8" x14ac:dyDescent="0.3">
      <c r="A14" s="190" t="s">
        <v>304</v>
      </c>
      <c r="B14" s="149" t="s">
        <v>269</v>
      </c>
      <c r="C14" s="150" t="s">
        <v>309</v>
      </c>
      <c r="D14" s="151" t="s">
        <v>332</v>
      </c>
      <c r="E14" s="152" t="s">
        <v>356</v>
      </c>
      <c r="F14" s="150">
        <v>3</v>
      </c>
      <c r="G14" s="150" t="s">
        <v>1</v>
      </c>
      <c r="H14" s="150" t="s">
        <v>244</v>
      </c>
      <c r="I14" s="150" t="s">
        <v>62</v>
      </c>
      <c r="J14" s="150">
        <v>4</v>
      </c>
      <c r="K14" s="153" t="s">
        <v>381</v>
      </c>
      <c r="L14" s="167" t="str">
        <f t="shared" ref="L14:L44" si="0">IF(J14&gt;30,"2 PENGAWAS","-")</f>
        <v>-</v>
      </c>
      <c r="M14" s="168"/>
      <c r="N14" s="38"/>
    </row>
    <row r="15" spans="1:14" ht="13.8" x14ac:dyDescent="0.3">
      <c r="A15" s="190"/>
      <c r="B15" s="150" t="s">
        <v>389</v>
      </c>
      <c r="C15" s="150" t="s">
        <v>399</v>
      </c>
      <c r="D15" s="151" t="s">
        <v>420</v>
      </c>
      <c r="E15" s="152" t="s">
        <v>441</v>
      </c>
      <c r="F15" s="150">
        <v>3</v>
      </c>
      <c r="G15" s="150" t="s">
        <v>543</v>
      </c>
      <c r="H15" s="150" t="s">
        <v>557</v>
      </c>
      <c r="I15" s="150" t="s">
        <v>62</v>
      </c>
      <c r="J15" s="150">
        <v>28</v>
      </c>
      <c r="K15" s="150" t="s">
        <v>383</v>
      </c>
      <c r="L15" s="167" t="str">
        <f t="shared" si="0"/>
        <v>-</v>
      </c>
      <c r="M15" s="168"/>
      <c r="N15" s="38"/>
    </row>
    <row r="16" spans="1:14" ht="26.4" x14ac:dyDescent="0.3">
      <c r="A16" s="190"/>
      <c r="B16" s="150" t="s">
        <v>389</v>
      </c>
      <c r="C16" s="150" t="s">
        <v>397</v>
      </c>
      <c r="D16" s="151" t="s">
        <v>418</v>
      </c>
      <c r="E16" s="152" t="s">
        <v>593</v>
      </c>
      <c r="F16" s="150">
        <v>1</v>
      </c>
      <c r="G16" s="150" t="s">
        <v>3</v>
      </c>
      <c r="H16" s="150" t="s">
        <v>558</v>
      </c>
      <c r="I16" s="150" t="s">
        <v>63</v>
      </c>
      <c r="J16" s="150">
        <v>34</v>
      </c>
      <c r="K16" s="150" t="s">
        <v>382</v>
      </c>
      <c r="L16" s="167" t="str">
        <f t="shared" si="0"/>
        <v>2 PENGAWAS</v>
      </c>
      <c r="M16" s="168"/>
      <c r="N16" s="38"/>
    </row>
    <row r="17" spans="1:14" ht="26.4" x14ac:dyDescent="0.3">
      <c r="A17" s="190"/>
      <c r="B17" s="149" t="s">
        <v>275</v>
      </c>
      <c r="C17" s="150" t="s">
        <v>310</v>
      </c>
      <c r="D17" s="151" t="s">
        <v>333</v>
      </c>
      <c r="E17" s="152" t="s">
        <v>357</v>
      </c>
      <c r="F17" s="150">
        <v>2</v>
      </c>
      <c r="G17" s="150" t="s">
        <v>1</v>
      </c>
      <c r="H17" s="150" t="s">
        <v>245</v>
      </c>
      <c r="I17" s="150" t="s">
        <v>62</v>
      </c>
      <c r="J17" s="150">
        <v>16</v>
      </c>
      <c r="K17" s="153" t="s">
        <v>382</v>
      </c>
      <c r="L17" s="167" t="str">
        <f t="shared" si="0"/>
        <v>-</v>
      </c>
      <c r="M17" s="168"/>
      <c r="N17" s="38"/>
    </row>
    <row r="18" spans="1:14" ht="13.8" x14ac:dyDescent="0.3">
      <c r="A18" s="190"/>
      <c r="B18" s="150" t="s">
        <v>391</v>
      </c>
      <c r="C18" s="150" t="s">
        <v>401</v>
      </c>
      <c r="D18" s="151" t="s">
        <v>422</v>
      </c>
      <c r="E18" s="152" t="s">
        <v>443</v>
      </c>
      <c r="F18" s="150">
        <v>3</v>
      </c>
      <c r="G18" s="150" t="s">
        <v>3</v>
      </c>
      <c r="H18" s="150" t="s">
        <v>243</v>
      </c>
      <c r="I18" s="150" t="s">
        <v>615</v>
      </c>
      <c r="J18" s="150">
        <v>17</v>
      </c>
      <c r="K18" s="150" t="s">
        <v>383</v>
      </c>
      <c r="L18" s="167" t="str">
        <f t="shared" si="0"/>
        <v>-</v>
      </c>
      <c r="M18" s="168"/>
      <c r="N18" s="38"/>
    </row>
    <row r="19" spans="1:14" ht="13.8" x14ac:dyDescent="0.3">
      <c r="A19" s="190"/>
      <c r="B19" s="150" t="s">
        <v>390</v>
      </c>
      <c r="C19" s="150" t="s">
        <v>489</v>
      </c>
      <c r="D19" s="151" t="s">
        <v>503</v>
      </c>
      <c r="E19" s="152" t="s">
        <v>616</v>
      </c>
      <c r="F19" s="150">
        <v>3</v>
      </c>
      <c r="G19" s="150" t="s">
        <v>518</v>
      </c>
      <c r="H19" s="154" t="s">
        <v>561</v>
      </c>
      <c r="I19" s="150" t="s">
        <v>62</v>
      </c>
      <c r="J19" s="155">
        <v>57</v>
      </c>
      <c r="K19" s="150" t="s">
        <v>383</v>
      </c>
      <c r="L19" s="167" t="str">
        <f t="shared" si="0"/>
        <v>2 PENGAWAS</v>
      </c>
      <c r="M19" s="168"/>
      <c r="N19" s="38"/>
    </row>
    <row r="20" spans="1:14" ht="13.8" x14ac:dyDescent="0.3">
      <c r="A20" s="190"/>
      <c r="B20" s="150" t="s">
        <v>390</v>
      </c>
      <c r="C20" s="150" t="s">
        <v>398</v>
      </c>
      <c r="D20" s="151" t="s">
        <v>419</v>
      </c>
      <c r="E20" s="152" t="s">
        <v>617</v>
      </c>
      <c r="F20" s="150">
        <v>3</v>
      </c>
      <c r="G20" s="150" t="s">
        <v>3</v>
      </c>
      <c r="H20" s="150" t="s">
        <v>247</v>
      </c>
      <c r="I20" s="150" t="s">
        <v>63</v>
      </c>
      <c r="J20" s="150">
        <v>34</v>
      </c>
      <c r="K20" s="150" t="s">
        <v>382</v>
      </c>
      <c r="L20" s="167" t="str">
        <f t="shared" si="0"/>
        <v>2 PENGAWAS</v>
      </c>
      <c r="M20" s="168"/>
      <c r="N20" s="38"/>
    </row>
    <row r="21" spans="1:14" ht="13.8" x14ac:dyDescent="0.3">
      <c r="A21" s="190"/>
      <c r="B21" s="150" t="s">
        <v>390</v>
      </c>
      <c r="C21" s="150" t="s">
        <v>403</v>
      </c>
      <c r="D21" s="151" t="s">
        <v>424</v>
      </c>
      <c r="E21" s="152" t="s">
        <v>618</v>
      </c>
      <c r="F21" s="150">
        <v>3</v>
      </c>
      <c r="G21" s="150" t="s">
        <v>3</v>
      </c>
      <c r="H21" s="150" t="s">
        <v>244</v>
      </c>
      <c r="I21" s="150" t="s">
        <v>63</v>
      </c>
      <c r="J21" s="150">
        <v>33</v>
      </c>
      <c r="K21" s="150" t="s">
        <v>381</v>
      </c>
      <c r="L21" s="167" t="str">
        <f t="shared" si="0"/>
        <v>2 PENGAWAS</v>
      </c>
      <c r="M21" s="168"/>
      <c r="N21" s="38"/>
    </row>
    <row r="22" spans="1:14" ht="26.4" x14ac:dyDescent="0.3">
      <c r="A22" s="190"/>
      <c r="B22" s="150" t="s">
        <v>390</v>
      </c>
      <c r="C22" s="150" t="s">
        <v>397</v>
      </c>
      <c r="D22" s="151" t="s">
        <v>418</v>
      </c>
      <c r="E22" s="152" t="s">
        <v>619</v>
      </c>
      <c r="F22" s="150">
        <v>1</v>
      </c>
      <c r="G22" s="150" t="s">
        <v>3</v>
      </c>
      <c r="H22" s="150" t="s">
        <v>562</v>
      </c>
      <c r="I22" s="150" t="s">
        <v>87</v>
      </c>
      <c r="J22" s="150">
        <v>31</v>
      </c>
      <c r="K22" s="150" t="s">
        <v>382</v>
      </c>
      <c r="L22" s="167" t="str">
        <f t="shared" si="0"/>
        <v>2 PENGAWAS</v>
      </c>
      <c r="M22" s="168"/>
      <c r="N22" s="38"/>
    </row>
    <row r="23" spans="1:14" ht="26.4" x14ac:dyDescent="0.3">
      <c r="A23" s="190"/>
      <c r="B23" s="149" t="s">
        <v>271</v>
      </c>
      <c r="C23" s="149" t="s">
        <v>311</v>
      </c>
      <c r="D23" s="151" t="s">
        <v>334</v>
      </c>
      <c r="E23" s="152" t="s">
        <v>356</v>
      </c>
      <c r="F23" s="150">
        <v>3</v>
      </c>
      <c r="G23" s="150" t="s">
        <v>1</v>
      </c>
      <c r="H23" s="150" t="s">
        <v>246</v>
      </c>
      <c r="I23" s="150" t="s">
        <v>62</v>
      </c>
      <c r="J23" s="150">
        <v>22</v>
      </c>
      <c r="K23" s="153" t="s">
        <v>383</v>
      </c>
      <c r="L23" s="167" t="str">
        <f t="shared" si="0"/>
        <v>-</v>
      </c>
      <c r="M23" s="168"/>
      <c r="N23" s="38"/>
    </row>
    <row r="24" spans="1:14" ht="13.8" x14ac:dyDescent="0.3">
      <c r="A24" s="190"/>
      <c r="B24" s="149" t="s">
        <v>271</v>
      </c>
      <c r="C24" s="149" t="s">
        <v>312</v>
      </c>
      <c r="D24" s="151" t="s">
        <v>335</v>
      </c>
      <c r="E24" s="152" t="s">
        <v>357</v>
      </c>
      <c r="F24" s="150">
        <v>2</v>
      </c>
      <c r="G24" s="150" t="s">
        <v>1</v>
      </c>
      <c r="H24" s="150" t="s">
        <v>247</v>
      </c>
      <c r="I24" s="150" t="s">
        <v>62</v>
      </c>
      <c r="J24" s="150">
        <v>7</v>
      </c>
      <c r="K24" s="153" t="s">
        <v>383</v>
      </c>
      <c r="L24" s="167" t="str">
        <f t="shared" si="0"/>
        <v>-</v>
      </c>
      <c r="M24" s="168"/>
      <c r="N24" s="38"/>
    </row>
    <row r="25" spans="1:14" ht="13.8" x14ac:dyDescent="0.3">
      <c r="A25" s="190"/>
      <c r="B25" s="150" t="s">
        <v>393</v>
      </c>
      <c r="C25" s="150" t="s">
        <v>406</v>
      </c>
      <c r="D25" s="151" t="s">
        <v>427</v>
      </c>
      <c r="E25" s="152" t="s">
        <v>448</v>
      </c>
      <c r="F25" s="150">
        <v>3</v>
      </c>
      <c r="G25" s="150" t="s">
        <v>3</v>
      </c>
      <c r="H25" s="150" t="s">
        <v>243</v>
      </c>
      <c r="I25" s="150" t="s">
        <v>622</v>
      </c>
      <c r="J25" s="150" t="s">
        <v>621</v>
      </c>
      <c r="K25" s="150" t="s">
        <v>382</v>
      </c>
      <c r="L25" s="167" t="s">
        <v>272</v>
      </c>
      <c r="M25" s="168"/>
      <c r="N25" s="38"/>
    </row>
    <row r="26" spans="1:14" ht="26.4" x14ac:dyDescent="0.3">
      <c r="A26" s="190"/>
      <c r="B26" s="150" t="s">
        <v>392</v>
      </c>
      <c r="C26" s="150" t="s">
        <v>404</v>
      </c>
      <c r="D26" s="151" t="s">
        <v>425</v>
      </c>
      <c r="E26" s="152" t="s">
        <v>620</v>
      </c>
      <c r="F26" s="150">
        <v>3</v>
      </c>
      <c r="G26" s="150" t="s">
        <v>3</v>
      </c>
      <c r="H26" s="150" t="s">
        <v>563</v>
      </c>
      <c r="I26" s="150" t="s">
        <v>62</v>
      </c>
      <c r="J26" s="150">
        <v>32</v>
      </c>
      <c r="K26" s="150" t="s">
        <v>382</v>
      </c>
      <c r="L26" s="167" t="str">
        <f t="shared" si="0"/>
        <v>2 PENGAWAS</v>
      </c>
      <c r="M26" s="168"/>
      <c r="N26" s="38"/>
    </row>
    <row r="27" spans="1:14" ht="13.8" x14ac:dyDescent="0.3">
      <c r="A27" s="190"/>
      <c r="B27" s="150" t="s">
        <v>392</v>
      </c>
      <c r="C27" s="150" t="s">
        <v>406</v>
      </c>
      <c r="D27" s="151" t="s">
        <v>427</v>
      </c>
      <c r="E27" s="152" t="s">
        <v>448</v>
      </c>
      <c r="F27" s="150">
        <v>3</v>
      </c>
      <c r="G27" s="150" t="s">
        <v>3</v>
      </c>
      <c r="H27" s="150" t="s">
        <v>243</v>
      </c>
      <c r="I27" s="150" t="s">
        <v>62</v>
      </c>
      <c r="J27" s="150">
        <v>16</v>
      </c>
      <c r="K27" s="150" t="s">
        <v>383</v>
      </c>
      <c r="L27" s="167" t="str">
        <f t="shared" si="0"/>
        <v>-</v>
      </c>
      <c r="M27" s="168"/>
      <c r="N27" s="38"/>
    </row>
    <row r="28" spans="1:14" ht="13.8" x14ac:dyDescent="0.3">
      <c r="A28" s="190"/>
      <c r="B28" s="150" t="s">
        <v>392</v>
      </c>
      <c r="C28" s="150" t="s">
        <v>403</v>
      </c>
      <c r="D28" s="151" t="s">
        <v>424</v>
      </c>
      <c r="E28" s="152" t="s">
        <v>575</v>
      </c>
      <c r="F28" s="150">
        <v>3</v>
      </c>
      <c r="G28" s="150" t="s">
        <v>3</v>
      </c>
      <c r="H28" s="150" t="s">
        <v>244</v>
      </c>
      <c r="I28" s="150" t="s">
        <v>62</v>
      </c>
      <c r="J28" s="150">
        <v>46</v>
      </c>
      <c r="K28" s="150" t="s">
        <v>381</v>
      </c>
      <c r="L28" s="167" t="str">
        <f t="shared" si="0"/>
        <v>2 PENGAWAS</v>
      </c>
      <c r="M28" s="168"/>
      <c r="N28" s="38"/>
    </row>
    <row r="29" spans="1:14" ht="13.8" x14ac:dyDescent="0.3">
      <c r="A29" s="190"/>
      <c r="B29" s="150" t="s">
        <v>392</v>
      </c>
      <c r="C29" s="150" t="s">
        <v>405</v>
      </c>
      <c r="D29" s="151" t="s">
        <v>426</v>
      </c>
      <c r="E29" s="152" t="s">
        <v>574</v>
      </c>
      <c r="F29" s="150">
        <v>2</v>
      </c>
      <c r="G29" s="150" t="s">
        <v>3</v>
      </c>
      <c r="H29" s="150" t="s">
        <v>561</v>
      </c>
      <c r="I29" s="150" t="s">
        <v>87</v>
      </c>
      <c r="J29" s="150">
        <v>37</v>
      </c>
      <c r="K29" s="150" t="s">
        <v>382</v>
      </c>
      <c r="L29" s="167" t="str">
        <f t="shared" si="0"/>
        <v>2 PENGAWAS</v>
      </c>
      <c r="M29" s="168"/>
      <c r="N29" s="38"/>
    </row>
    <row r="30" spans="1:14" ht="15" customHeight="1" x14ac:dyDescent="0.3">
      <c r="A30" s="193" t="s">
        <v>305</v>
      </c>
      <c r="B30" s="149" t="s">
        <v>269</v>
      </c>
      <c r="C30" s="150" t="s">
        <v>313</v>
      </c>
      <c r="D30" s="151" t="s">
        <v>336</v>
      </c>
      <c r="E30" s="152" t="s">
        <v>358</v>
      </c>
      <c r="F30" s="150">
        <v>3</v>
      </c>
      <c r="G30" s="150" t="s">
        <v>1</v>
      </c>
      <c r="H30" s="150" t="s">
        <v>243</v>
      </c>
      <c r="I30" s="150" t="s">
        <v>62</v>
      </c>
      <c r="J30" s="150">
        <v>20</v>
      </c>
      <c r="K30" s="150" t="s">
        <v>383</v>
      </c>
      <c r="L30" s="167" t="str">
        <f t="shared" si="0"/>
        <v>-</v>
      </c>
      <c r="M30" s="168"/>
      <c r="N30" s="38"/>
    </row>
    <row r="31" spans="1:14" ht="26.4" x14ac:dyDescent="0.3">
      <c r="A31" s="194"/>
      <c r="B31" s="149" t="s">
        <v>269</v>
      </c>
      <c r="C31" s="150" t="s">
        <v>314</v>
      </c>
      <c r="D31" s="151" t="s">
        <v>337</v>
      </c>
      <c r="E31" s="152" t="s">
        <v>655</v>
      </c>
      <c r="F31" s="150">
        <v>3</v>
      </c>
      <c r="G31" s="150" t="s">
        <v>93</v>
      </c>
      <c r="H31" s="150" t="s">
        <v>564</v>
      </c>
      <c r="I31" s="150" t="s">
        <v>62</v>
      </c>
      <c r="J31" s="150">
        <v>50</v>
      </c>
      <c r="K31" s="150" t="s">
        <v>382</v>
      </c>
      <c r="L31" s="167" t="str">
        <f t="shared" si="0"/>
        <v>2 PENGAWAS</v>
      </c>
      <c r="M31" s="168"/>
      <c r="N31" s="38"/>
    </row>
    <row r="32" spans="1:14" ht="13.8" x14ac:dyDescent="0.3">
      <c r="A32" s="194"/>
      <c r="B32" s="150" t="s">
        <v>389</v>
      </c>
      <c r="C32" s="150" t="s">
        <v>408</v>
      </c>
      <c r="D32" s="151" t="s">
        <v>429</v>
      </c>
      <c r="E32" s="152" t="s">
        <v>576</v>
      </c>
      <c r="F32" s="150">
        <v>3</v>
      </c>
      <c r="G32" s="150" t="s">
        <v>3</v>
      </c>
      <c r="H32" s="150" t="s">
        <v>562</v>
      </c>
      <c r="I32" s="150" t="s">
        <v>62</v>
      </c>
      <c r="J32" s="150">
        <v>40</v>
      </c>
      <c r="K32" s="150" t="s">
        <v>381</v>
      </c>
      <c r="L32" s="167" t="str">
        <f t="shared" si="0"/>
        <v>2 PENGAWAS</v>
      </c>
      <c r="M32" s="168"/>
      <c r="N32" s="38"/>
    </row>
    <row r="33" spans="1:14" ht="13.8" x14ac:dyDescent="0.3">
      <c r="A33" s="194"/>
      <c r="B33" s="150" t="s">
        <v>389</v>
      </c>
      <c r="C33" s="150" t="s">
        <v>414</v>
      </c>
      <c r="D33" s="151" t="s">
        <v>436</v>
      </c>
      <c r="E33" s="152" t="s">
        <v>623</v>
      </c>
      <c r="F33" s="150">
        <v>3</v>
      </c>
      <c r="G33" s="150" t="s">
        <v>3</v>
      </c>
      <c r="H33" s="150" t="s">
        <v>563</v>
      </c>
      <c r="I33" s="150" t="s">
        <v>62</v>
      </c>
      <c r="J33" s="150">
        <v>44</v>
      </c>
      <c r="K33" s="150" t="s">
        <v>382</v>
      </c>
      <c r="L33" s="167" t="str">
        <f t="shared" si="0"/>
        <v>2 PENGAWAS</v>
      </c>
      <c r="M33" s="168"/>
      <c r="N33" s="38"/>
    </row>
    <row r="34" spans="1:14" ht="13.8" x14ac:dyDescent="0.3">
      <c r="A34" s="194"/>
      <c r="B34" s="151" t="s">
        <v>389</v>
      </c>
      <c r="C34" s="150" t="s">
        <v>415</v>
      </c>
      <c r="D34" s="151" t="s">
        <v>437</v>
      </c>
      <c r="E34" s="152" t="s">
        <v>624</v>
      </c>
      <c r="F34" s="150">
        <v>3</v>
      </c>
      <c r="G34" s="150" t="s">
        <v>543</v>
      </c>
      <c r="H34" s="150" t="s">
        <v>248</v>
      </c>
      <c r="I34" s="150" t="s">
        <v>62</v>
      </c>
      <c r="J34" s="150">
        <v>46</v>
      </c>
      <c r="K34" s="150" t="s">
        <v>382</v>
      </c>
      <c r="L34" s="167" t="str">
        <f t="shared" si="0"/>
        <v>2 PENGAWAS</v>
      </c>
      <c r="M34" s="168"/>
      <c r="N34" s="38"/>
    </row>
    <row r="35" spans="1:14" ht="13.8" x14ac:dyDescent="0.3">
      <c r="A35" s="194"/>
      <c r="B35" s="151" t="s">
        <v>389</v>
      </c>
      <c r="C35" s="150" t="s">
        <v>415</v>
      </c>
      <c r="D35" s="151" t="s">
        <v>437</v>
      </c>
      <c r="E35" s="152" t="s">
        <v>656</v>
      </c>
      <c r="F35" s="150">
        <v>3</v>
      </c>
      <c r="G35" s="150" t="s">
        <v>543</v>
      </c>
      <c r="H35" s="150" t="s">
        <v>247</v>
      </c>
      <c r="I35" s="150" t="s">
        <v>62</v>
      </c>
      <c r="J35" s="150">
        <v>20</v>
      </c>
      <c r="K35" s="150"/>
      <c r="L35" s="167" t="str">
        <f t="shared" si="0"/>
        <v>-</v>
      </c>
      <c r="M35" s="168"/>
      <c r="N35" s="38"/>
    </row>
    <row r="36" spans="1:14" ht="26.4" x14ac:dyDescent="0.3">
      <c r="A36" s="194"/>
      <c r="B36" s="150" t="s">
        <v>389</v>
      </c>
      <c r="C36" s="150" t="s">
        <v>493</v>
      </c>
      <c r="D36" s="151" t="s">
        <v>548</v>
      </c>
      <c r="E36" s="152" t="s">
        <v>625</v>
      </c>
      <c r="F36" s="150">
        <v>3</v>
      </c>
      <c r="G36" s="150" t="s">
        <v>518</v>
      </c>
      <c r="H36" s="154" t="s">
        <v>561</v>
      </c>
      <c r="I36" s="150" t="s">
        <v>62</v>
      </c>
      <c r="J36" s="155">
        <v>53</v>
      </c>
      <c r="K36" s="150" t="s">
        <v>383</v>
      </c>
      <c r="L36" s="167" t="str">
        <f t="shared" si="0"/>
        <v>2 PENGAWAS</v>
      </c>
      <c r="M36" s="168"/>
      <c r="N36" s="38"/>
    </row>
    <row r="37" spans="1:14" ht="26.4" x14ac:dyDescent="0.3">
      <c r="A37" s="194"/>
      <c r="B37" s="150" t="s">
        <v>389</v>
      </c>
      <c r="C37" s="150" t="s">
        <v>409</v>
      </c>
      <c r="D37" s="151" t="s">
        <v>430</v>
      </c>
      <c r="E37" s="152" t="s">
        <v>579</v>
      </c>
      <c r="F37" s="150">
        <v>3</v>
      </c>
      <c r="G37" s="150" t="s">
        <v>3</v>
      </c>
      <c r="H37" s="150" t="s">
        <v>578</v>
      </c>
      <c r="I37" s="150" t="s">
        <v>63</v>
      </c>
      <c r="J37" s="150">
        <v>34</v>
      </c>
      <c r="K37" s="150" t="s">
        <v>381</v>
      </c>
      <c r="L37" s="167" t="str">
        <f t="shared" si="0"/>
        <v>2 PENGAWAS</v>
      </c>
      <c r="M37" s="168"/>
      <c r="N37" s="38"/>
    </row>
    <row r="38" spans="1:14" ht="26.4" x14ac:dyDescent="0.3">
      <c r="A38" s="194"/>
      <c r="B38" s="150" t="s">
        <v>389</v>
      </c>
      <c r="C38" s="150" t="s">
        <v>315</v>
      </c>
      <c r="D38" s="151" t="s">
        <v>433</v>
      </c>
      <c r="E38" s="152" t="s">
        <v>627</v>
      </c>
      <c r="F38" s="150">
        <v>3</v>
      </c>
      <c r="G38" s="150" t="s">
        <v>3</v>
      </c>
      <c r="H38" s="150" t="s">
        <v>244</v>
      </c>
      <c r="I38" s="150" t="s">
        <v>63</v>
      </c>
      <c r="J38" s="150">
        <v>50</v>
      </c>
      <c r="K38" s="150" t="s">
        <v>383</v>
      </c>
      <c r="L38" s="167" t="str">
        <f t="shared" si="0"/>
        <v>2 PENGAWAS</v>
      </c>
      <c r="M38" s="168"/>
      <c r="N38" s="38"/>
    </row>
    <row r="39" spans="1:14" ht="26.4" x14ac:dyDescent="0.3">
      <c r="A39" s="194"/>
      <c r="B39" s="158" t="s">
        <v>275</v>
      </c>
      <c r="C39" s="150" t="s">
        <v>409</v>
      </c>
      <c r="D39" s="151" t="s">
        <v>430</v>
      </c>
      <c r="E39" s="152" t="s">
        <v>579</v>
      </c>
      <c r="F39" s="150">
        <v>3</v>
      </c>
      <c r="G39" s="150" t="s">
        <v>3</v>
      </c>
      <c r="H39" s="150" t="s">
        <v>578</v>
      </c>
      <c r="I39" s="150" t="s">
        <v>62</v>
      </c>
      <c r="J39" s="150">
        <v>47</v>
      </c>
      <c r="K39" s="150" t="s">
        <v>381</v>
      </c>
      <c r="L39" s="167" t="str">
        <f>IF(J39&gt;30,"2 PENGAWAS","-")</f>
        <v>2 PENGAWAS</v>
      </c>
      <c r="M39" s="168"/>
      <c r="N39" s="38"/>
    </row>
    <row r="40" spans="1:14" ht="26.4" x14ac:dyDescent="0.3">
      <c r="A40" s="194"/>
      <c r="B40" s="158" t="s">
        <v>275</v>
      </c>
      <c r="C40" s="149" t="s">
        <v>315</v>
      </c>
      <c r="D40" s="151" t="s">
        <v>338</v>
      </c>
      <c r="E40" s="151" t="s">
        <v>626</v>
      </c>
      <c r="F40" s="149" t="s">
        <v>375</v>
      </c>
      <c r="G40" s="150" t="s">
        <v>125</v>
      </c>
      <c r="H40" s="150" t="s">
        <v>244</v>
      </c>
      <c r="I40" s="150" t="s">
        <v>62</v>
      </c>
      <c r="J40" s="150">
        <v>53</v>
      </c>
      <c r="K40" s="150" t="s">
        <v>383</v>
      </c>
      <c r="L40" s="167" t="str">
        <f t="shared" si="0"/>
        <v>2 PENGAWAS</v>
      </c>
      <c r="M40" s="168"/>
      <c r="N40" s="38"/>
    </row>
    <row r="41" spans="1:14" ht="26.4" x14ac:dyDescent="0.3">
      <c r="A41" s="194"/>
      <c r="B41" s="158" t="s">
        <v>275</v>
      </c>
      <c r="C41" s="149" t="s">
        <v>315</v>
      </c>
      <c r="D41" s="151" t="s">
        <v>338</v>
      </c>
      <c r="E41" s="152" t="s">
        <v>469</v>
      </c>
      <c r="F41" s="149" t="s">
        <v>375</v>
      </c>
      <c r="G41" s="150" t="s">
        <v>125</v>
      </c>
      <c r="H41" s="150" t="s">
        <v>245</v>
      </c>
      <c r="I41" s="150" t="s">
        <v>62</v>
      </c>
      <c r="J41" s="150">
        <v>21</v>
      </c>
      <c r="K41" s="150" t="s">
        <v>383</v>
      </c>
      <c r="L41" s="167" t="str">
        <f t="shared" si="0"/>
        <v>-</v>
      </c>
      <c r="M41" s="168"/>
      <c r="N41" s="38"/>
    </row>
    <row r="42" spans="1:14" ht="13.8" x14ac:dyDescent="0.3">
      <c r="A42" s="194"/>
      <c r="B42" s="149" t="s">
        <v>275</v>
      </c>
      <c r="C42" s="156" t="s">
        <v>316</v>
      </c>
      <c r="D42" s="151" t="s">
        <v>339</v>
      </c>
      <c r="E42" s="152" t="s">
        <v>361</v>
      </c>
      <c r="F42" s="156" t="s">
        <v>375</v>
      </c>
      <c r="G42" s="150" t="s">
        <v>377</v>
      </c>
      <c r="H42" s="150" t="s">
        <v>379</v>
      </c>
      <c r="I42" s="150" t="s">
        <v>380</v>
      </c>
      <c r="J42" s="150">
        <v>5</v>
      </c>
      <c r="K42" s="156" t="s">
        <v>381</v>
      </c>
      <c r="L42" s="167" t="str">
        <f t="shared" si="0"/>
        <v>-</v>
      </c>
      <c r="M42" s="168"/>
      <c r="N42" s="38"/>
    </row>
    <row r="43" spans="1:14" ht="13.8" x14ac:dyDescent="0.3">
      <c r="A43" s="194"/>
      <c r="B43" s="150" t="s">
        <v>390</v>
      </c>
      <c r="C43" s="150" t="s">
        <v>410</v>
      </c>
      <c r="D43" s="151" t="s">
        <v>565</v>
      </c>
      <c r="E43" s="152" t="s">
        <v>628</v>
      </c>
      <c r="F43" s="150">
        <v>3</v>
      </c>
      <c r="G43" s="150" t="s">
        <v>3</v>
      </c>
      <c r="H43" s="150" t="s">
        <v>563</v>
      </c>
      <c r="I43" s="150" t="s">
        <v>62</v>
      </c>
      <c r="J43" s="150">
        <v>32</v>
      </c>
      <c r="K43" s="150" t="s">
        <v>382</v>
      </c>
      <c r="L43" s="167" t="str">
        <f t="shared" si="0"/>
        <v>2 PENGAWAS</v>
      </c>
      <c r="M43" s="168"/>
      <c r="N43" s="38"/>
    </row>
    <row r="44" spans="1:14" ht="13.8" x14ac:dyDescent="0.3">
      <c r="A44" s="194"/>
      <c r="B44" s="150" t="s">
        <v>390</v>
      </c>
      <c r="C44" s="150" t="s">
        <v>316</v>
      </c>
      <c r="D44" s="151" t="s">
        <v>339</v>
      </c>
      <c r="E44" s="152" t="s">
        <v>629</v>
      </c>
      <c r="F44" s="150">
        <v>2</v>
      </c>
      <c r="G44" s="150" t="s">
        <v>518</v>
      </c>
      <c r="H44" s="154" t="s">
        <v>562</v>
      </c>
      <c r="I44" s="150" t="s">
        <v>62</v>
      </c>
      <c r="J44" s="155">
        <v>48</v>
      </c>
      <c r="K44" s="150" t="s">
        <v>381</v>
      </c>
      <c r="L44" s="167" t="str">
        <f t="shared" si="0"/>
        <v>2 PENGAWAS</v>
      </c>
      <c r="M44" s="168"/>
      <c r="N44" s="38"/>
    </row>
    <row r="45" spans="1:14" ht="13.8" x14ac:dyDescent="0.3">
      <c r="A45" s="194"/>
      <c r="B45" s="150" t="s">
        <v>390</v>
      </c>
      <c r="C45" s="150" t="s">
        <v>491</v>
      </c>
      <c r="D45" s="151" t="s">
        <v>505</v>
      </c>
      <c r="E45" s="152" t="s">
        <v>580</v>
      </c>
      <c r="F45" s="150">
        <v>3</v>
      </c>
      <c r="G45" s="150" t="s">
        <v>518</v>
      </c>
      <c r="H45" s="154" t="s">
        <v>248</v>
      </c>
      <c r="I45" s="150" t="s">
        <v>62</v>
      </c>
      <c r="J45" s="155">
        <v>53</v>
      </c>
      <c r="K45" s="150" t="s">
        <v>383</v>
      </c>
      <c r="L45" s="167" t="str">
        <f t="shared" ref="L45:L74" si="1">IF(J45&gt;30,"2 PENGAWAS","-")</f>
        <v>2 PENGAWAS</v>
      </c>
      <c r="M45" s="168"/>
      <c r="N45" s="38"/>
    </row>
    <row r="46" spans="1:14" ht="26.4" x14ac:dyDescent="0.3">
      <c r="A46" s="194"/>
      <c r="B46" s="150" t="s">
        <v>390</v>
      </c>
      <c r="C46" s="150" t="s">
        <v>413</v>
      </c>
      <c r="D46" s="151" t="s">
        <v>435</v>
      </c>
      <c r="E46" s="152" t="s">
        <v>633</v>
      </c>
      <c r="F46" s="150">
        <v>3</v>
      </c>
      <c r="G46" s="150" t="s">
        <v>3</v>
      </c>
      <c r="H46" s="150" t="s">
        <v>561</v>
      </c>
      <c r="I46" s="150" t="s">
        <v>63</v>
      </c>
      <c r="J46" s="150">
        <v>54</v>
      </c>
      <c r="K46" s="150" t="s">
        <v>383</v>
      </c>
      <c r="L46" s="167" t="str">
        <f t="shared" si="1"/>
        <v>2 PENGAWAS</v>
      </c>
      <c r="M46" s="168"/>
      <c r="N46" s="38"/>
    </row>
    <row r="47" spans="1:14" ht="26.4" x14ac:dyDescent="0.3">
      <c r="A47" s="194"/>
      <c r="B47" s="150" t="s">
        <v>390</v>
      </c>
      <c r="C47" s="150" t="s">
        <v>410</v>
      </c>
      <c r="D47" s="151" t="s">
        <v>565</v>
      </c>
      <c r="E47" s="152" t="s">
        <v>614</v>
      </c>
      <c r="F47" s="150">
        <v>3</v>
      </c>
      <c r="G47" s="150" t="s">
        <v>3</v>
      </c>
      <c r="H47" s="150" t="s">
        <v>562</v>
      </c>
      <c r="I47" s="150" t="s">
        <v>87</v>
      </c>
      <c r="J47" s="150">
        <v>32</v>
      </c>
      <c r="K47" s="150" t="s">
        <v>382</v>
      </c>
      <c r="L47" s="167" t="str">
        <f t="shared" si="1"/>
        <v>2 PENGAWAS</v>
      </c>
      <c r="M47" s="168"/>
      <c r="N47" s="38"/>
    </row>
    <row r="48" spans="1:14" ht="13.8" x14ac:dyDescent="0.3">
      <c r="A48" s="194"/>
      <c r="B48" s="149" t="s">
        <v>271</v>
      </c>
      <c r="C48" s="150" t="s">
        <v>318</v>
      </c>
      <c r="D48" s="151" t="s">
        <v>341</v>
      </c>
      <c r="E48" s="152" t="s">
        <v>356</v>
      </c>
      <c r="F48" s="150" t="s">
        <v>376</v>
      </c>
      <c r="G48" s="150" t="s">
        <v>1</v>
      </c>
      <c r="H48" s="150" t="s">
        <v>246</v>
      </c>
      <c r="I48" s="150" t="s">
        <v>62</v>
      </c>
      <c r="J48" s="150">
        <v>17</v>
      </c>
      <c r="K48" s="150" t="s">
        <v>382</v>
      </c>
      <c r="L48" s="167" t="str">
        <f t="shared" si="1"/>
        <v>-</v>
      </c>
      <c r="M48" s="168"/>
      <c r="N48" s="38"/>
    </row>
    <row r="49" spans="1:14" ht="13.8" x14ac:dyDescent="0.3">
      <c r="A49" s="194"/>
      <c r="B49" s="149" t="s">
        <v>271</v>
      </c>
      <c r="C49" s="156" t="s">
        <v>317</v>
      </c>
      <c r="D49" s="151" t="s">
        <v>340</v>
      </c>
      <c r="E49" s="152" t="s">
        <v>631</v>
      </c>
      <c r="F49" s="156" t="s">
        <v>375</v>
      </c>
      <c r="G49" s="150" t="s">
        <v>378</v>
      </c>
      <c r="H49" s="150" t="s">
        <v>561</v>
      </c>
      <c r="I49" s="150" t="s">
        <v>261</v>
      </c>
      <c r="J49" s="150">
        <v>59</v>
      </c>
      <c r="K49" s="156" t="s">
        <v>381</v>
      </c>
      <c r="L49" s="167" t="str">
        <f t="shared" si="1"/>
        <v>2 PENGAWAS</v>
      </c>
      <c r="M49" s="168"/>
      <c r="N49" s="38"/>
    </row>
    <row r="50" spans="1:14" ht="13.8" x14ac:dyDescent="0.3">
      <c r="A50" s="194"/>
      <c r="B50" s="150" t="s">
        <v>392</v>
      </c>
      <c r="C50" s="150" t="s">
        <v>398</v>
      </c>
      <c r="D50" s="151" t="s">
        <v>419</v>
      </c>
      <c r="E50" s="152" t="s">
        <v>581</v>
      </c>
      <c r="F50" s="150">
        <v>3</v>
      </c>
      <c r="G50" s="150" t="s">
        <v>3</v>
      </c>
      <c r="H50" s="150" t="s">
        <v>244</v>
      </c>
      <c r="I50" s="150" t="s">
        <v>62</v>
      </c>
      <c r="J50" s="150">
        <v>36</v>
      </c>
      <c r="K50" s="150" t="s">
        <v>382</v>
      </c>
      <c r="L50" s="167" t="str">
        <f t="shared" si="1"/>
        <v>2 PENGAWAS</v>
      </c>
      <c r="M50" s="168"/>
      <c r="N50" s="38"/>
    </row>
    <row r="51" spans="1:14" ht="26.4" x14ac:dyDescent="0.3">
      <c r="A51" s="194"/>
      <c r="B51" s="150" t="s">
        <v>392</v>
      </c>
      <c r="C51" s="150" t="s">
        <v>490</v>
      </c>
      <c r="D51" s="151" t="s">
        <v>504</v>
      </c>
      <c r="E51" s="152" t="s">
        <v>630</v>
      </c>
      <c r="F51" s="150">
        <v>3</v>
      </c>
      <c r="G51" s="150" t="s">
        <v>518</v>
      </c>
      <c r="H51" s="154" t="s">
        <v>561</v>
      </c>
      <c r="I51" s="150" t="s">
        <v>62</v>
      </c>
      <c r="J51" s="155">
        <v>53</v>
      </c>
      <c r="K51" s="150" t="s">
        <v>383</v>
      </c>
      <c r="L51" s="167" t="str">
        <f t="shared" si="1"/>
        <v>2 PENGAWAS</v>
      </c>
      <c r="M51" s="168"/>
      <c r="N51" s="38"/>
    </row>
    <row r="52" spans="1:14" ht="13.8" x14ac:dyDescent="0.3">
      <c r="A52" s="194"/>
      <c r="B52" s="150" t="s">
        <v>392</v>
      </c>
      <c r="C52" s="150" t="s">
        <v>410</v>
      </c>
      <c r="D52" s="151" t="s">
        <v>565</v>
      </c>
      <c r="E52" s="152" t="s">
        <v>576</v>
      </c>
      <c r="F52" s="150">
        <v>3</v>
      </c>
      <c r="G52" s="150" t="s">
        <v>3</v>
      </c>
      <c r="H52" s="150" t="s">
        <v>566</v>
      </c>
      <c r="I52" s="150" t="s">
        <v>63</v>
      </c>
      <c r="J52" s="150">
        <v>34</v>
      </c>
      <c r="K52" s="150" t="s">
        <v>382</v>
      </c>
      <c r="L52" s="167" t="str">
        <f t="shared" si="1"/>
        <v>2 PENGAWAS</v>
      </c>
      <c r="M52" s="168"/>
      <c r="N52" s="38"/>
    </row>
    <row r="53" spans="1:14" ht="13.8" x14ac:dyDescent="0.3">
      <c r="A53" s="195"/>
      <c r="B53" s="150" t="s">
        <v>392</v>
      </c>
      <c r="C53" s="150" t="s">
        <v>412</v>
      </c>
      <c r="D53" s="151" t="s">
        <v>434</v>
      </c>
      <c r="E53" s="152" t="s">
        <v>632</v>
      </c>
      <c r="F53" s="150">
        <v>2</v>
      </c>
      <c r="G53" s="150" t="s">
        <v>3</v>
      </c>
      <c r="H53" s="150" t="s">
        <v>563</v>
      </c>
      <c r="I53" s="150" t="s">
        <v>63</v>
      </c>
      <c r="J53" s="150">
        <v>49</v>
      </c>
      <c r="K53" s="150" t="s">
        <v>383</v>
      </c>
      <c r="L53" s="167" t="str">
        <f t="shared" si="1"/>
        <v>2 PENGAWAS</v>
      </c>
      <c r="M53" s="168"/>
      <c r="N53" s="38"/>
    </row>
    <row r="54" spans="1:14" ht="26.4" x14ac:dyDescent="0.3">
      <c r="A54" s="190" t="s">
        <v>306</v>
      </c>
      <c r="B54" s="149" t="s">
        <v>269</v>
      </c>
      <c r="C54" s="150" t="s">
        <v>319</v>
      </c>
      <c r="D54" s="151" t="s">
        <v>342</v>
      </c>
      <c r="E54" s="152" t="s">
        <v>363</v>
      </c>
      <c r="F54" s="150" t="s">
        <v>376</v>
      </c>
      <c r="G54" s="150" t="s">
        <v>1</v>
      </c>
      <c r="H54" s="150" t="s">
        <v>246</v>
      </c>
      <c r="I54" s="150" t="s">
        <v>62</v>
      </c>
      <c r="J54" s="150">
        <v>18</v>
      </c>
      <c r="K54" s="150" t="s">
        <v>382</v>
      </c>
      <c r="L54" s="167" t="str">
        <f t="shared" si="1"/>
        <v>-</v>
      </c>
      <c r="M54" s="168"/>
      <c r="N54" s="38"/>
    </row>
    <row r="55" spans="1:14" ht="26.4" x14ac:dyDescent="0.3">
      <c r="A55" s="190"/>
      <c r="B55" s="150" t="s">
        <v>389</v>
      </c>
      <c r="C55" s="150" t="s">
        <v>402</v>
      </c>
      <c r="D55" s="151" t="s">
        <v>423</v>
      </c>
      <c r="E55" s="152" t="s">
        <v>582</v>
      </c>
      <c r="F55" s="150">
        <v>3</v>
      </c>
      <c r="G55" s="150" t="s">
        <v>3</v>
      </c>
      <c r="H55" s="150" t="s">
        <v>247</v>
      </c>
      <c r="I55" s="150" t="s">
        <v>62</v>
      </c>
      <c r="J55" s="150">
        <v>50</v>
      </c>
      <c r="K55" s="150" t="s">
        <v>383</v>
      </c>
      <c r="L55" s="167" t="str">
        <f t="shared" si="1"/>
        <v>2 PENGAWAS</v>
      </c>
      <c r="M55" s="168"/>
      <c r="N55" s="38"/>
    </row>
    <row r="56" spans="1:14" ht="26.4" x14ac:dyDescent="0.3">
      <c r="A56" s="190"/>
      <c r="B56" s="150" t="s">
        <v>389</v>
      </c>
      <c r="C56" s="150" t="s">
        <v>411</v>
      </c>
      <c r="D56" s="151" t="s">
        <v>432</v>
      </c>
      <c r="E56" s="152" t="s">
        <v>583</v>
      </c>
      <c r="F56" s="150">
        <v>3</v>
      </c>
      <c r="G56" s="150" t="s">
        <v>3</v>
      </c>
      <c r="H56" s="150" t="s">
        <v>245</v>
      </c>
      <c r="I56" s="150" t="s">
        <v>62</v>
      </c>
      <c r="J56" s="150">
        <v>34</v>
      </c>
      <c r="K56" s="150" t="s">
        <v>382</v>
      </c>
      <c r="L56" s="167" t="str">
        <f t="shared" si="1"/>
        <v>2 PENGAWAS</v>
      </c>
      <c r="M56" s="168"/>
      <c r="N56" s="38"/>
    </row>
    <row r="57" spans="1:14" ht="26.4" x14ac:dyDescent="0.3">
      <c r="A57" s="190"/>
      <c r="B57" s="150" t="s">
        <v>389</v>
      </c>
      <c r="C57" s="150" t="s">
        <v>495</v>
      </c>
      <c r="D57" s="151" t="s">
        <v>549</v>
      </c>
      <c r="E57" s="152" t="s">
        <v>584</v>
      </c>
      <c r="F57" s="150">
        <v>3</v>
      </c>
      <c r="G57" s="150" t="s">
        <v>518</v>
      </c>
      <c r="H57" s="154" t="s">
        <v>566</v>
      </c>
      <c r="I57" s="150" t="s">
        <v>62</v>
      </c>
      <c r="J57" s="155">
        <v>50</v>
      </c>
      <c r="K57" s="150" t="s">
        <v>381</v>
      </c>
      <c r="L57" s="167" t="str">
        <f t="shared" si="1"/>
        <v>2 PENGAWAS</v>
      </c>
      <c r="M57" s="168"/>
      <c r="N57" s="38"/>
    </row>
    <row r="58" spans="1:14" ht="26.4" x14ac:dyDescent="0.3">
      <c r="A58" s="190"/>
      <c r="B58" s="151" t="s">
        <v>389</v>
      </c>
      <c r="C58" s="150" t="s">
        <v>496</v>
      </c>
      <c r="D58" s="151" t="s">
        <v>511</v>
      </c>
      <c r="E58" s="152" t="s">
        <v>634</v>
      </c>
      <c r="F58" s="150">
        <v>3</v>
      </c>
      <c r="G58" s="150" t="s">
        <v>518</v>
      </c>
      <c r="H58" s="154" t="s">
        <v>564</v>
      </c>
      <c r="I58" s="150" t="s">
        <v>62</v>
      </c>
      <c r="J58" s="155">
        <v>40</v>
      </c>
      <c r="K58" s="150" t="s">
        <v>382</v>
      </c>
      <c r="L58" s="167" t="str">
        <f t="shared" si="1"/>
        <v>2 PENGAWAS</v>
      </c>
      <c r="M58" s="168" t="s">
        <v>556</v>
      </c>
      <c r="N58" s="38"/>
    </row>
    <row r="59" spans="1:14" ht="26.4" x14ac:dyDescent="0.3">
      <c r="A59" s="190"/>
      <c r="B59" s="151" t="s">
        <v>389</v>
      </c>
      <c r="C59" s="150" t="s">
        <v>496</v>
      </c>
      <c r="D59" s="151" t="s">
        <v>511</v>
      </c>
      <c r="E59" s="152" t="s">
        <v>651</v>
      </c>
      <c r="F59" s="150">
        <v>3</v>
      </c>
      <c r="G59" s="150" t="s">
        <v>518</v>
      </c>
      <c r="H59" s="150" t="s">
        <v>247</v>
      </c>
      <c r="I59" s="150" t="s">
        <v>62</v>
      </c>
      <c r="J59" s="155">
        <v>27</v>
      </c>
      <c r="K59" s="150" t="s">
        <v>382</v>
      </c>
      <c r="L59" s="167" t="str">
        <f t="shared" si="1"/>
        <v>-</v>
      </c>
      <c r="M59" s="168"/>
      <c r="N59" s="38"/>
    </row>
    <row r="60" spans="1:14" ht="26.4" x14ac:dyDescent="0.3">
      <c r="A60" s="190"/>
      <c r="B60" s="150" t="s">
        <v>389</v>
      </c>
      <c r="C60" s="150" t="s">
        <v>402</v>
      </c>
      <c r="D60" s="151" t="s">
        <v>423</v>
      </c>
      <c r="E60" s="152" t="s">
        <v>635</v>
      </c>
      <c r="F60" s="150">
        <v>3</v>
      </c>
      <c r="G60" s="150" t="s">
        <v>3</v>
      </c>
      <c r="H60" s="150" t="s">
        <v>561</v>
      </c>
      <c r="I60" s="150" t="s">
        <v>63</v>
      </c>
      <c r="J60" s="150">
        <v>53</v>
      </c>
      <c r="K60" s="150" t="s">
        <v>383</v>
      </c>
      <c r="L60" s="167" t="str">
        <f t="shared" si="1"/>
        <v>2 PENGAWAS</v>
      </c>
      <c r="M60" s="168"/>
      <c r="N60" s="38"/>
    </row>
    <row r="61" spans="1:14" ht="13.8" x14ac:dyDescent="0.3">
      <c r="A61" s="190"/>
      <c r="B61" s="150" t="s">
        <v>389</v>
      </c>
      <c r="C61" s="150" t="s">
        <v>414</v>
      </c>
      <c r="D61" s="151" t="s">
        <v>436</v>
      </c>
      <c r="E61" s="152" t="s">
        <v>628</v>
      </c>
      <c r="F61" s="150">
        <v>3</v>
      </c>
      <c r="G61" s="150" t="s">
        <v>3</v>
      </c>
      <c r="H61" s="150" t="s">
        <v>563</v>
      </c>
      <c r="I61" s="150" t="s">
        <v>63</v>
      </c>
      <c r="J61" s="150">
        <v>35</v>
      </c>
      <c r="K61" s="150" t="s">
        <v>382</v>
      </c>
      <c r="L61" s="167" t="str">
        <f t="shared" si="1"/>
        <v>2 PENGAWAS</v>
      </c>
      <c r="M61" s="168"/>
      <c r="N61" s="38"/>
    </row>
    <row r="62" spans="1:14" s="9" customFormat="1" ht="13.8" x14ac:dyDescent="0.25">
      <c r="A62" s="190"/>
      <c r="B62" s="158" t="s">
        <v>275</v>
      </c>
      <c r="C62" s="202" t="s">
        <v>320</v>
      </c>
      <c r="D62" s="203" t="s">
        <v>343</v>
      </c>
      <c r="E62" s="204" t="s">
        <v>643</v>
      </c>
      <c r="F62" s="205" t="s">
        <v>375</v>
      </c>
      <c r="G62" s="203" t="s">
        <v>93</v>
      </c>
      <c r="H62" s="206" t="s">
        <v>247</v>
      </c>
      <c r="I62" s="209" t="s">
        <v>488</v>
      </c>
      <c r="J62" s="206">
        <v>30</v>
      </c>
      <c r="K62" s="206" t="s">
        <v>383</v>
      </c>
      <c r="L62" s="207" t="str">
        <f>IF(J62&gt;30,"2 PENGAWAS","-")</f>
        <v>-</v>
      </c>
      <c r="M62" s="208"/>
      <c r="N62" s="38"/>
    </row>
    <row r="63" spans="1:14" ht="26.4" x14ac:dyDescent="0.3">
      <c r="A63" s="190"/>
      <c r="B63" s="149" t="s">
        <v>275</v>
      </c>
      <c r="C63" s="150" t="s">
        <v>321</v>
      </c>
      <c r="D63" s="151" t="s">
        <v>344</v>
      </c>
      <c r="E63" s="152" t="s">
        <v>365</v>
      </c>
      <c r="F63" s="156" t="s">
        <v>376</v>
      </c>
      <c r="G63" s="150" t="s">
        <v>1</v>
      </c>
      <c r="H63" s="150" t="s">
        <v>243</v>
      </c>
      <c r="I63" s="150" t="s">
        <v>62</v>
      </c>
      <c r="J63" s="150">
        <v>5</v>
      </c>
      <c r="K63" s="156" t="s">
        <v>381</v>
      </c>
      <c r="L63" s="167" t="str">
        <f t="shared" si="1"/>
        <v>-</v>
      </c>
      <c r="M63" s="168"/>
      <c r="N63" s="38"/>
    </row>
    <row r="64" spans="1:14" ht="24" x14ac:dyDescent="0.3">
      <c r="A64" s="190"/>
      <c r="B64" s="158" t="s">
        <v>275</v>
      </c>
      <c r="C64" s="149" t="s">
        <v>320</v>
      </c>
      <c r="D64" s="151" t="s">
        <v>343</v>
      </c>
      <c r="E64" s="152" t="s">
        <v>364</v>
      </c>
      <c r="F64" s="149" t="s">
        <v>375</v>
      </c>
      <c r="G64" s="150" t="s">
        <v>93</v>
      </c>
      <c r="H64" s="150" t="s">
        <v>248</v>
      </c>
      <c r="I64" s="150" t="s">
        <v>261</v>
      </c>
      <c r="J64" s="150">
        <v>47</v>
      </c>
      <c r="K64" s="150" t="s">
        <v>383</v>
      </c>
      <c r="L64" s="167" t="str">
        <f t="shared" si="1"/>
        <v>2 PENGAWAS</v>
      </c>
      <c r="M64" s="168" t="s">
        <v>556</v>
      </c>
      <c r="N64" s="38"/>
    </row>
    <row r="65" spans="1:14" ht="13.8" x14ac:dyDescent="0.3">
      <c r="A65" s="190"/>
      <c r="B65" s="150" t="s">
        <v>390</v>
      </c>
      <c r="C65" s="150" t="s">
        <v>405</v>
      </c>
      <c r="D65" s="151" t="s">
        <v>426</v>
      </c>
      <c r="E65" s="152" t="s">
        <v>582</v>
      </c>
      <c r="F65" s="150">
        <v>2</v>
      </c>
      <c r="G65" s="150" t="s">
        <v>3</v>
      </c>
      <c r="H65" s="150" t="s">
        <v>564</v>
      </c>
      <c r="I65" s="150" t="s">
        <v>62</v>
      </c>
      <c r="J65" s="150">
        <v>36</v>
      </c>
      <c r="K65" s="150" t="s">
        <v>382</v>
      </c>
      <c r="L65" s="167" t="str">
        <f t="shared" si="1"/>
        <v>2 PENGAWAS</v>
      </c>
      <c r="M65" s="168"/>
      <c r="N65" s="38"/>
    </row>
    <row r="66" spans="1:14" ht="26.4" x14ac:dyDescent="0.3">
      <c r="A66" s="190"/>
      <c r="B66" s="150" t="s">
        <v>390</v>
      </c>
      <c r="C66" s="150" t="s">
        <v>416</v>
      </c>
      <c r="D66" s="151" t="s">
        <v>438</v>
      </c>
      <c r="E66" s="152" t="s">
        <v>636</v>
      </c>
      <c r="F66" s="150">
        <v>3</v>
      </c>
      <c r="G66" s="150" t="s">
        <v>3</v>
      </c>
      <c r="H66" s="150" t="s">
        <v>566</v>
      </c>
      <c r="I66" s="150" t="s">
        <v>62</v>
      </c>
      <c r="J66" s="150">
        <v>43</v>
      </c>
      <c r="K66" s="150" t="s">
        <v>381</v>
      </c>
      <c r="L66" s="167" t="str">
        <f t="shared" si="1"/>
        <v>2 PENGAWAS</v>
      </c>
      <c r="M66" s="168"/>
      <c r="N66" s="38"/>
    </row>
    <row r="67" spans="1:14" ht="13.8" x14ac:dyDescent="0.3">
      <c r="A67" s="190"/>
      <c r="B67" s="151" t="s">
        <v>390</v>
      </c>
      <c r="C67" s="150" t="s">
        <v>494</v>
      </c>
      <c r="D67" s="151" t="s">
        <v>509</v>
      </c>
      <c r="E67" s="152" t="s">
        <v>654</v>
      </c>
      <c r="F67" s="150">
        <v>3</v>
      </c>
      <c r="G67" s="150" t="s">
        <v>518</v>
      </c>
      <c r="H67" s="154" t="s">
        <v>561</v>
      </c>
      <c r="I67" s="150" t="s">
        <v>62</v>
      </c>
      <c r="J67" s="155">
        <v>33</v>
      </c>
      <c r="K67" s="150" t="s">
        <v>382</v>
      </c>
      <c r="L67" s="167" t="str">
        <f t="shared" si="1"/>
        <v>2 PENGAWAS</v>
      </c>
      <c r="M67" s="168"/>
      <c r="N67" s="38"/>
    </row>
    <row r="68" spans="1:14" ht="13.8" x14ac:dyDescent="0.3">
      <c r="A68" s="190"/>
      <c r="B68" s="151" t="s">
        <v>390</v>
      </c>
      <c r="C68" s="150" t="s">
        <v>494</v>
      </c>
      <c r="D68" s="151" t="s">
        <v>509</v>
      </c>
      <c r="E68" s="152" t="s">
        <v>651</v>
      </c>
      <c r="F68" s="150">
        <v>3</v>
      </c>
      <c r="G68" s="150" t="s">
        <v>518</v>
      </c>
      <c r="H68" s="154" t="s">
        <v>569</v>
      </c>
      <c r="I68" s="150" t="s">
        <v>62</v>
      </c>
      <c r="J68" s="155">
        <v>33</v>
      </c>
      <c r="K68" s="150"/>
      <c r="L68" s="167" t="str">
        <f t="shared" si="1"/>
        <v>2 PENGAWAS</v>
      </c>
      <c r="M68" s="168"/>
      <c r="N68" s="38"/>
    </row>
    <row r="69" spans="1:14" ht="26.4" x14ac:dyDescent="0.3">
      <c r="A69" s="190"/>
      <c r="B69" s="150" t="s">
        <v>390</v>
      </c>
      <c r="C69" s="150" t="s">
        <v>411</v>
      </c>
      <c r="D69" s="151" t="s">
        <v>432</v>
      </c>
      <c r="E69" s="152" t="s">
        <v>637</v>
      </c>
      <c r="F69" s="150">
        <v>3</v>
      </c>
      <c r="G69" s="150" t="s">
        <v>3</v>
      </c>
      <c r="H69" s="150" t="s">
        <v>563</v>
      </c>
      <c r="I69" s="150" t="s">
        <v>63</v>
      </c>
      <c r="J69" s="150">
        <v>33</v>
      </c>
      <c r="K69" s="150" t="s">
        <v>382</v>
      </c>
      <c r="L69" s="167" t="str">
        <f t="shared" si="1"/>
        <v>2 PENGAWAS</v>
      </c>
      <c r="M69" s="168"/>
      <c r="N69" s="38"/>
    </row>
    <row r="70" spans="1:14" ht="26.4" x14ac:dyDescent="0.3">
      <c r="A70" s="190"/>
      <c r="B70" s="150" t="s">
        <v>390</v>
      </c>
      <c r="C70" s="150" t="s">
        <v>416</v>
      </c>
      <c r="D70" s="151" t="s">
        <v>438</v>
      </c>
      <c r="E70" s="152" t="s">
        <v>572</v>
      </c>
      <c r="F70" s="150">
        <v>3</v>
      </c>
      <c r="G70" s="150" t="s">
        <v>3</v>
      </c>
      <c r="H70" s="150" t="s">
        <v>244</v>
      </c>
      <c r="I70" s="150" t="s">
        <v>63</v>
      </c>
      <c r="J70" s="150">
        <v>33</v>
      </c>
      <c r="K70" s="150" t="s">
        <v>381</v>
      </c>
      <c r="L70" s="167" t="str">
        <f t="shared" si="1"/>
        <v>2 PENGAWAS</v>
      </c>
      <c r="M70" s="168"/>
      <c r="N70" s="38"/>
    </row>
    <row r="71" spans="1:14" ht="26.4" x14ac:dyDescent="0.3">
      <c r="A71" s="190"/>
      <c r="B71" s="150" t="s">
        <v>390</v>
      </c>
      <c r="C71" s="150" t="s">
        <v>398</v>
      </c>
      <c r="D71" s="151" t="s">
        <v>419</v>
      </c>
      <c r="E71" s="152" t="s">
        <v>638</v>
      </c>
      <c r="F71" s="150">
        <v>3</v>
      </c>
      <c r="G71" s="150" t="s">
        <v>3</v>
      </c>
      <c r="H71" s="150" t="s">
        <v>570</v>
      </c>
      <c r="I71" s="150" t="s">
        <v>87</v>
      </c>
      <c r="J71" s="150">
        <v>35</v>
      </c>
      <c r="K71" s="150" t="s">
        <v>382</v>
      </c>
      <c r="L71" s="167" t="str">
        <f t="shared" si="1"/>
        <v>2 PENGAWAS</v>
      </c>
      <c r="M71" s="168"/>
      <c r="N71" s="38"/>
    </row>
    <row r="72" spans="1:14" ht="26.4" x14ac:dyDescent="0.3">
      <c r="A72" s="190"/>
      <c r="B72" s="149" t="s">
        <v>271</v>
      </c>
      <c r="C72" s="150" t="s">
        <v>322</v>
      </c>
      <c r="D72" s="151" t="s">
        <v>345</v>
      </c>
      <c r="E72" s="152" t="s">
        <v>366</v>
      </c>
      <c r="F72" s="149" t="s">
        <v>376</v>
      </c>
      <c r="G72" s="150" t="s">
        <v>1</v>
      </c>
      <c r="H72" s="150" t="s">
        <v>246</v>
      </c>
      <c r="I72" s="150" t="s">
        <v>62</v>
      </c>
      <c r="J72" s="150">
        <v>17</v>
      </c>
      <c r="K72" s="150" t="s">
        <v>382</v>
      </c>
      <c r="L72" s="167" t="str">
        <f t="shared" si="1"/>
        <v>-</v>
      </c>
      <c r="M72" s="168"/>
      <c r="N72" s="38"/>
    </row>
    <row r="73" spans="1:14" ht="13.8" x14ac:dyDescent="0.3">
      <c r="A73" s="190"/>
      <c r="B73" s="149" t="s">
        <v>271</v>
      </c>
      <c r="C73" s="149" t="s">
        <v>323</v>
      </c>
      <c r="D73" s="151" t="s">
        <v>346</v>
      </c>
      <c r="E73" s="152" t="s">
        <v>363</v>
      </c>
      <c r="F73" s="149" t="s">
        <v>376</v>
      </c>
      <c r="G73" s="150" t="s">
        <v>546</v>
      </c>
      <c r="H73" s="150" t="s">
        <v>245</v>
      </c>
      <c r="I73" s="150" t="s">
        <v>62</v>
      </c>
      <c r="J73" s="150">
        <v>20</v>
      </c>
      <c r="K73" s="150" t="s">
        <v>383</v>
      </c>
      <c r="L73" s="167" t="str">
        <f t="shared" si="1"/>
        <v>-</v>
      </c>
      <c r="M73" s="168"/>
      <c r="N73" s="38"/>
    </row>
    <row r="74" spans="1:14" ht="13.8" x14ac:dyDescent="0.3">
      <c r="A74" s="190"/>
      <c r="B74" s="150" t="s">
        <v>392</v>
      </c>
      <c r="C74" s="150" t="s">
        <v>316</v>
      </c>
      <c r="D74" s="151" t="s">
        <v>339</v>
      </c>
      <c r="E74" s="152" t="s">
        <v>469</v>
      </c>
      <c r="F74" s="150">
        <v>2</v>
      </c>
      <c r="G74" s="150" t="s">
        <v>3</v>
      </c>
      <c r="H74" s="150" t="s">
        <v>577</v>
      </c>
      <c r="I74" s="150" t="s">
        <v>63</v>
      </c>
      <c r="J74" s="150">
        <v>30</v>
      </c>
      <c r="K74" s="150" t="s">
        <v>381</v>
      </c>
      <c r="L74" s="167" t="str">
        <f t="shared" si="1"/>
        <v>-</v>
      </c>
      <c r="M74" s="168"/>
      <c r="N74" s="38"/>
    </row>
    <row r="75" spans="1:14" ht="26.4" x14ac:dyDescent="0.3">
      <c r="A75" s="190"/>
      <c r="B75" s="150" t="s">
        <v>392</v>
      </c>
      <c r="C75" s="150" t="s">
        <v>316</v>
      </c>
      <c r="D75" s="151" t="s">
        <v>339</v>
      </c>
      <c r="E75" s="152" t="s">
        <v>585</v>
      </c>
      <c r="F75" s="150">
        <v>2</v>
      </c>
      <c r="G75" s="150" t="s">
        <v>3</v>
      </c>
      <c r="H75" s="150" t="s">
        <v>566</v>
      </c>
      <c r="I75" s="150" t="s">
        <v>62</v>
      </c>
      <c r="J75" s="150">
        <v>44</v>
      </c>
      <c r="K75" s="150" t="s">
        <v>381</v>
      </c>
      <c r="L75" s="167" t="str">
        <f>IF(J75&gt;30,"2 PENGAWAS","-")</f>
        <v>2 PENGAWAS</v>
      </c>
      <c r="M75" s="168"/>
      <c r="N75" s="38"/>
    </row>
    <row r="76" spans="1:14" ht="24" x14ac:dyDescent="0.3">
      <c r="A76" s="190"/>
      <c r="B76" s="151" t="s">
        <v>392</v>
      </c>
      <c r="C76" s="150" t="s">
        <v>413</v>
      </c>
      <c r="D76" s="151" t="s">
        <v>435</v>
      </c>
      <c r="E76" s="152" t="s">
        <v>640</v>
      </c>
      <c r="F76" s="150">
        <v>3</v>
      </c>
      <c r="G76" s="150" t="s">
        <v>3</v>
      </c>
      <c r="H76" s="150" t="s">
        <v>244</v>
      </c>
      <c r="I76" s="150" t="s">
        <v>62</v>
      </c>
      <c r="J76" s="150">
        <v>40</v>
      </c>
      <c r="K76" s="150" t="s">
        <v>383</v>
      </c>
      <c r="L76" s="167" t="str">
        <f t="shared" ref="L76:L106" si="2">IF(J76&gt;30,"2 PENGAWAS","-")</f>
        <v>2 PENGAWAS</v>
      </c>
      <c r="M76" s="168" t="s">
        <v>556</v>
      </c>
      <c r="N76" s="38"/>
    </row>
    <row r="77" spans="1:14" ht="26.4" x14ac:dyDescent="0.3">
      <c r="A77" s="190"/>
      <c r="B77" s="151" t="s">
        <v>392</v>
      </c>
      <c r="C77" s="150" t="s">
        <v>413</v>
      </c>
      <c r="D77" s="151" t="s">
        <v>435</v>
      </c>
      <c r="E77" s="152" t="s">
        <v>641</v>
      </c>
      <c r="F77" s="150">
        <v>3</v>
      </c>
      <c r="G77" s="150" t="s">
        <v>3</v>
      </c>
      <c r="H77" s="150" t="s">
        <v>243</v>
      </c>
      <c r="I77" s="150" t="s">
        <v>62</v>
      </c>
      <c r="J77" s="150">
        <v>40</v>
      </c>
      <c r="K77" s="150"/>
      <c r="L77" s="167" t="str">
        <f t="shared" si="2"/>
        <v>2 PENGAWAS</v>
      </c>
      <c r="M77" s="168"/>
      <c r="N77" s="38"/>
    </row>
    <row r="78" spans="1:14" ht="13.8" x14ac:dyDescent="0.3">
      <c r="A78" s="190"/>
      <c r="B78" s="150" t="s">
        <v>392</v>
      </c>
      <c r="C78" s="150" t="s">
        <v>405</v>
      </c>
      <c r="D78" s="151" t="s">
        <v>426</v>
      </c>
      <c r="E78" s="152" t="s">
        <v>639</v>
      </c>
      <c r="F78" s="150">
        <v>2</v>
      </c>
      <c r="G78" s="150" t="s">
        <v>3</v>
      </c>
      <c r="H78" s="150" t="s">
        <v>563</v>
      </c>
      <c r="I78" s="150" t="s">
        <v>63</v>
      </c>
      <c r="J78" s="150">
        <v>34</v>
      </c>
      <c r="K78" s="150" t="s">
        <v>382</v>
      </c>
      <c r="L78" s="167" t="str">
        <f t="shared" si="2"/>
        <v>2 PENGAWAS</v>
      </c>
      <c r="M78" s="168"/>
      <c r="N78" s="38"/>
    </row>
    <row r="79" spans="1:14" ht="13.8" x14ac:dyDescent="0.3">
      <c r="A79" s="190" t="s">
        <v>307</v>
      </c>
      <c r="B79" s="149" t="s">
        <v>269</v>
      </c>
      <c r="C79" s="150" t="s">
        <v>171</v>
      </c>
      <c r="D79" s="151" t="s">
        <v>347</v>
      </c>
      <c r="E79" s="152" t="s">
        <v>642</v>
      </c>
      <c r="F79" s="149" t="s">
        <v>375</v>
      </c>
      <c r="G79" s="150" t="s">
        <v>1</v>
      </c>
      <c r="H79" s="150" t="s">
        <v>571</v>
      </c>
      <c r="I79" s="150" t="s">
        <v>62</v>
      </c>
      <c r="J79" s="150">
        <v>27</v>
      </c>
      <c r="K79" s="150" t="s">
        <v>383</v>
      </c>
      <c r="L79" s="167" t="str">
        <f t="shared" si="2"/>
        <v>-</v>
      </c>
      <c r="M79" s="168"/>
      <c r="N79" s="38"/>
    </row>
    <row r="80" spans="1:14" ht="13.8" x14ac:dyDescent="0.3">
      <c r="A80" s="190"/>
      <c r="B80" s="149" t="s">
        <v>269</v>
      </c>
      <c r="C80" s="150" t="s">
        <v>324</v>
      </c>
      <c r="D80" s="151" t="s">
        <v>348</v>
      </c>
      <c r="E80" s="152" t="s">
        <v>368</v>
      </c>
      <c r="F80" s="156" t="s">
        <v>376</v>
      </c>
      <c r="G80" s="150" t="s">
        <v>1</v>
      </c>
      <c r="H80" s="150" t="s">
        <v>243</v>
      </c>
      <c r="I80" s="150" t="s">
        <v>62</v>
      </c>
      <c r="J80" s="150">
        <v>5</v>
      </c>
      <c r="K80" s="156" t="s">
        <v>381</v>
      </c>
      <c r="L80" s="167" t="str">
        <f t="shared" si="2"/>
        <v>-</v>
      </c>
      <c r="M80" s="168"/>
      <c r="N80" s="38"/>
    </row>
    <row r="81" spans="1:14" ht="26.4" x14ac:dyDescent="0.3">
      <c r="A81" s="190"/>
      <c r="B81" s="150" t="s">
        <v>389</v>
      </c>
      <c r="C81" s="150" t="s">
        <v>397</v>
      </c>
      <c r="D81" s="151" t="s">
        <v>418</v>
      </c>
      <c r="E81" s="152" t="s">
        <v>586</v>
      </c>
      <c r="F81" s="150">
        <v>1</v>
      </c>
      <c r="G81" s="150" t="s">
        <v>3</v>
      </c>
      <c r="H81" s="150" t="s">
        <v>244</v>
      </c>
      <c r="I81" s="150" t="s">
        <v>62</v>
      </c>
      <c r="J81" s="150">
        <v>35</v>
      </c>
      <c r="K81" s="150" t="s">
        <v>382</v>
      </c>
      <c r="L81" s="167" t="str">
        <f t="shared" si="2"/>
        <v>2 PENGAWAS</v>
      </c>
      <c r="M81" s="168"/>
      <c r="N81" s="38"/>
    </row>
    <row r="82" spans="1:14" ht="26.4" x14ac:dyDescent="0.3">
      <c r="A82" s="190"/>
      <c r="B82" s="150" t="s">
        <v>389</v>
      </c>
      <c r="C82" s="150" t="s">
        <v>499</v>
      </c>
      <c r="D82" s="151" t="s">
        <v>551</v>
      </c>
      <c r="E82" s="152" t="s">
        <v>587</v>
      </c>
      <c r="F82" s="150">
        <v>2</v>
      </c>
      <c r="G82" s="150" t="s">
        <v>518</v>
      </c>
      <c r="H82" s="154" t="s">
        <v>561</v>
      </c>
      <c r="I82" s="150" t="s">
        <v>62</v>
      </c>
      <c r="J82" s="155">
        <v>49</v>
      </c>
      <c r="K82" s="150" t="s">
        <v>383</v>
      </c>
      <c r="L82" s="167" t="str">
        <f>IF(J82&gt;30,"2 PENGAWAS","-")</f>
        <v>2 PENGAWAS</v>
      </c>
      <c r="M82" s="168"/>
      <c r="N82" s="38"/>
    </row>
    <row r="83" spans="1:14" ht="24" x14ac:dyDescent="0.3">
      <c r="A83" s="190"/>
      <c r="B83" s="151" t="s">
        <v>389</v>
      </c>
      <c r="C83" s="150" t="s">
        <v>500</v>
      </c>
      <c r="D83" s="151" t="s">
        <v>515</v>
      </c>
      <c r="E83" s="152" t="s">
        <v>653</v>
      </c>
      <c r="F83" s="150">
        <v>3</v>
      </c>
      <c r="G83" s="150" t="s">
        <v>518</v>
      </c>
      <c r="H83" s="154" t="s">
        <v>564</v>
      </c>
      <c r="I83" s="150" t="s">
        <v>62</v>
      </c>
      <c r="J83" s="155">
        <v>47</v>
      </c>
      <c r="K83" s="150" t="s">
        <v>382</v>
      </c>
      <c r="L83" s="167" t="str">
        <f t="shared" si="2"/>
        <v>2 PENGAWAS</v>
      </c>
      <c r="M83" s="168" t="s">
        <v>556</v>
      </c>
      <c r="N83" s="38"/>
    </row>
    <row r="84" spans="1:14" ht="13.8" x14ac:dyDescent="0.3">
      <c r="A84" s="190"/>
      <c r="B84" s="151" t="s">
        <v>389</v>
      </c>
      <c r="C84" s="150" t="s">
        <v>500</v>
      </c>
      <c r="D84" s="151" t="s">
        <v>515</v>
      </c>
      <c r="E84" s="152" t="s">
        <v>370</v>
      </c>
      <c r="F84" s="150">
        <v>3</v>
      </c>
      <c r="G84" s="150" t="s">
        <v>518</v>
      </c>
      <c r="H84" s="154" t="s">
        <v>570</v>
      </c>
      <c r="I84" s="150" t="s">
        <v>62</v>
      </c>
      <c r="J84" s="155">
        <v>20</v>
      </c>
      <c r="K84" s="150" t="s">
        <v>382</v>
      </c>
      <c r="L84" s="167" t="str">
        <f t="shared" si="2"/>
        <v>-</v>
      </c>
      <c r="M84" s="168"/>
      <c r="N84" s="38"/>
    </row>
    <row r="85" spans="1:14" ht="26.4" x14ac:dyDescent="0.3">
      <c r="A85" s="190"/>
      <c r="B85" s="149" t="s">
        <v>275</v>
      </c>
      <c r="C85" s="150" t="s">
        <v>325</v>
      </c>
      <c r="D85" s="151" t="s">
        <v>349</v>
      </c>
      <c r="E85" s="152" t="s">
        <v>369</v>
      </c>
      <c r="F85" s="157" t="s">
        <v>376</v>
      </c>
      <c r="G85" s="150" t="s">
        <v>1</v>
      </c>
      <c r="H85" s="150" t="s">
        <v>247</v>
      </c>
      <c r="I85" s="150" t="s">
        <v>62</v>
      </c>
      <c r="J85" s="150">
        <v>18</v>
      </c>
      <c r="K85" s="157" t="s">
        <v>381</v>
      </c>
      <c r="L85" s="167" t="str">
        <f t="shared" si="2"/>
        <v>-</v>
      </c>
      <c r="M85" s="168"/>
      <c r="N85" s="38"/>
    </row>
    <row r="86" spans="1:14" ht="13.8" x14ac:dyDescent="0.3">
      <c r="A86" s="190"/>
      <c r="B86" s="149" t="s">
        <v>275</v>
      </c>
      <c r="C86" s="150" t="s">
        <v>326</v>
      </c>
      <c r="D86" s="151" t="s">
        <v>350</v>
      </c>
      <c r="E86" s="152" t="s">
        <v>370</v>
      </c>
      <c r="F86" s="150" t="s">
        <v>376</v>
      </c>
      <c r="G86" s="150" t="s">
        <v>1</v>
      </c>
      <c r="H86" s="150" t="s">
        <v>245</v>
      </c>
      <c r="I86" s="150" t="s">
        <v>62</v>
      </c>
      <c r="J86" s="150">
        <v>16</v>
      </c>
      <c r="K86" s="150" t="s">
        <v>382</v>
      </c>
      <c r="L86" s="167" t="str">
        <f t="shared" si="2"/>
        <v>-</v>
      </c>
      <c r="M86" s="168"/>
      <c r="N86" s="38"/>
    </row>
    <row r="87" spans="1:14" ht="26.4" x14ac:dyDescent="0.3">
      <c r="A87" s="190"/>
      <c r="B87" s="150" t="s">
        <v>390</v>
      </c>
      <c r="C87" s="150" t="s">
        <v>407</v>
      </c>
      <c r="D87" s="151" t="s">
        <v>428</v>
      </c>
      <c r="E87" s="152" t="s">
        <v>586</v>
      </c>
      <c r="F87" s="150">
        <v>3</v>
      </c>
      <c r="G87" s="150" t="s">
        <v>3</v>
      </c>
      <c r="H87" s="150" t="s">
        <v>244</v>
      </c>
      <c r="I87" s="150" t="s">
        <v>62</v>
      </c>
      <c r="J87" s="150">
        <v>45</v>
      </c>
      <c r="K87" s="150" t="s">
        <v>383</v>
      </c>
      <c r="L87" s="167" t="str">
        <f t="shared" si="2"/>
        <v>2 PENGAWAS</v>
      </c>
      <c r="M87" s="168"/>
      <c r="N87" s="38"/>
    </row>
    <row r="88" spans="1:14" ht="26.4" x14ac:dyDescent="0.3">
      <c r="A88" s="190"/>
      <c r="B88" s="151" t="s">
        <v>390</v>
      </c>
      <c r="C88" s="150" t="s">
        <v>498</v>
      </c>
      <c r="D88" s="151" t="s">
        <v>550</v>
      </c>
      <c r="E88" s="152" t="s">
        <v>644</v>
      </c>
      <c r="F88" s="150">
        <v>3</v>
      </c>
      <c r="G88" s="150" t="s">
        <v>518</v>
      </c>
      <c r="H88" s="154" t="s">
        <v>563</v>
      </c>
      <c r="I88" s="150" t="s">
        <v>62</v>
      </c>
      <c r="J88" s="155">
        <v>48</v>
      </c>
      <c r="K88" s="150" t="s">
        <v>382</v>
      </c>
      <c r="L88" s="167" t="str">
        <f t="shared" si="2"/>
        <v>2 PENGAWAS</v>
      </c>
      <c r="M88" s="168" t="s">
        <v>556</v>
      </c>
      <c r="N88" s="38"/>
    </row>
    <row r="89" spans="1:14" ht="13.8" x14ac:dyDescent="0.3">
      <c r="A89" s="190"/>
      <c r="B89" s="151" t="s">
        <v>390</v>
      </c>
      <c r="C89" s="150" t="s">
        <v>498</v>
      </c>
      <c r="D89" s="151" t="s">
        <v>550</v>
      </c>
      <c r="E89" s="152" t="s">
        <v>643</v>
      </c>
      <c r="F89" s="150">
        <v>3</v>
      </c>
      <c r="G89" s="150" t="s">
        <v>518</v>
      </c>
      <c r="H89" s="154" t="s">
        <v>562</v>
      </c>
      <c r="I89" s="150" t="s">
        <v>62</v>
      </c>
      <c r="J89" s="155">
        <v>20</v>
      </c>
      <c r="K89" s="150" t="s">
        <v>382</v>
      </c>
      <c r="L89" s="167" t="str">
        <f t="shared" si="2"/>
        <v>-</v>
      </c>
      <c r="M89" s="168"/>
      <c r="N89" s="38"/>
    </row>
    <row r="90" spans="1:14" ht="26.4" x14ac:dyDescent="0.3">
      <c r="A90" s="190"/>
      <c r="B90" s="149" t="s">
        <v>271</v>
      </c>
      <c r="C90" s="150" t="s">
        <v>327</v>
      </c>
      <c r="D90" s="151" t="s">
        <v>351</v>
      </c>
      <c r="E90" s="152" t="s">
        <v>371</v>
      </c>
      <c r="F90" s="150" t="s">
        <v>376</v>
      </c>
      <c r="G90" s="150" t="s">
        <v>1</v>
      </c>
      <c r="H90" s="150" t="s">
        <v>245</v>
      </c>
      <c r="I90" s="150" t="s">
        <v>62</v>
      </c>
      <c r="J90" s="150">
        <v>18</v>
      </c>
      <c r="K90" s="150" t="s">
        <v>382</v>
      </c>
      <c r="L90" s="167" t="str">
        <f t="shared" si="2"/>
        <v>-</v>
      </c>
      <c r="M90" s="168"/>
      <c r="N90" s="38"/>
    </row>
    <row r="91" spans="1:14" ht="13.8" x14ac:dyDescent="0.3">
      <c r="A91" s="190"/>
      <c r="B91" s="149" t="s">
        <v>271</v>
      </c>
      <c r="C91" s="150" t="s">
        <v>328</v>
      </c>
      <c r="D91" s="151" t="s">
        <v>352</v>
      </c>
      <c r="E91" s="152" t="s">
        <v>363</v>
      </c>
      <c r="F91" s="149" t="s">
        <v>376</v>
      </c>
      <c r="G91" s="150" t="s">
        <v>1</v>
      </c>
      <c r="H91" s="150" t="s">
        <v>244</v>
      </c>
      <c r="I91" s="150" t="s">
        <v>62</v>
      </c>
      <c r="J91" s="150">
        <v>19</v>
      </c>
      <c r="K91" s="150" t="s">
        <v>383</v>
      </c>
      <c r="L91" s="167" t="str">
        <f t="shared" si="2"/>
        <v>-</v>
      </c>
      <c r="M91" s="168"/>
      <c r="N91" s="38"/>
    </row>
    <row r="92" spans="1:14" ht="13.8" x14ac:dyDescent="0.3">
      <c r="A92" s="190"/>
      <c r="B92" s="150" t="s">
        <v>392</v>
      </c>
      <c r="C92" s="150" t="s">
        <v>497</v>
      </c>
      <c r="D92" s="151" t="s">
        <v>512</v>
      </c>
      <c r="E92" s="152" t="s">
        <v>652</v>
      </c>
      <c r="F92" s="150">
        <v>3</v>
      </c>
      <c r="G92" s="150" t="s">
        <v>518</v>
      </c>
      <c r="H92" s="154" t="s">
        <v>564</v>
      </c>
      <c r="I92" s="150" t="s">
        <v>62</v>
      </c>
      <c r="J92" s="155">
        <v>50</v>
      </c>
      <c r="K92" s="150" t="s">
        <v>381</v>
      </c>
      <c r="L92" s="167" t="str">
        <f t="shared" si="2"/>
        <v>2 PENGAWAS</v>
      </c>
      <c r="M92" s="168"/>
      <c r="N92" s="38"/>
    </row>
    <row r="93" spans="1:14" ht="13.8" x14ac:dyDescent="0.3">
      <c r="A93" s="190" t="s">
        <v>308</v>
      </c>
      <c r="B93" s="149" t="s">
        <v>269</v>
      </c>
      <c r="C93" s="149" t="s">
        <v>329</v>
      </c>
      <c r="D93" s="151" t="s">
        <v>353</v>
      </c>
      <c r="E93" s="152" t="s">
        <v>372</v>
      </c>
      <c r="F93" s="149" t="s">
        <v>375</v>
      </c>
      <c r="G93" s="150" t="s">
        <v>1</v>
      </c>
      <c r="H93" s="150" t="s">
        <v>245</v>
      </c>
      <c r="I93" s="150" t="s">
        <v>62</v>
      </c>
      <c r="J93" s="150">
        <v>15</v>
      </c>
      <c r="K93" s="150" t="s">
        <v>382</v>
      </c>
      <c r="L93" s="167" t="str">
        <f t="shared" si="2"/>
        <v>-</v>
      </c>
      <c r="M93" s="168"/>
      <c r="N93" s="38"/>
    </row>
    <row r="94" spans="1:14" ht="13.8" x14ac:dyDescent="0.3">
      <c r="A94" s="190"/>
      <c r="B94" s="150" t="s">
        <v>389</v>
      </c>
      <c r="C94" s="150" t="s">
        <v>317</v>
      </c>
      <c r="D94" s="151" t="s">
        <v>417</v>
      </c>
      <c r="E94" s="152" t="s">
        <v>588</v>
      </c>
      <c r="F94" s="150">
        <v>2</v>
      </c>
      <c r="G94" s="150" t="s">
        <v>3</v>
      </c>
      <c r="H94" s="150" t="s">
        <v>244</v>
      </c>
      <c r="I94" s="150" t="s">
        <v>62</v>
      </c>
      <c r="J94" s="150">
        <v>46</v>
      </c>
      <c r="K94" s="150" t="s">
        <v>381</v>
      </c>
      <c r="L94" s="167" t="str">
        <f t="shared" si="2"/>
        <v>2 PENGAWAS</v>
      </c>
      <c r="M94" s="168"/>
      <c r="N94" s="38"/>
    </row>
    <row r="95" spans="1:14" ht="13.8" x14ac:dyDescent="0.3">
      <c r="A95" s="190"/>
      <c r="B95" s="150" t="s">
        <v>389</v>
      </c>
      <c r="C95" s="150" t="s">
        <v>317</v>
      </c>
      <c r="D95" s="151" t="s">
        <v>417</v>
      </c>
      <c r="E95" s="152" t="s">
        <v>536</v>
      </c>
      <c r="F95" s="150">
        <v>2</v>
      </c>
      <c r="G95" s="150" t="s">
        <v>3</v>
      </c>
      <c r="H95" s="150" t="s">
        <v>244</v>
      </c>
      <c r="I95" s="150" t="s">
        <v>63</v>
      </c>
      <c r="J95" s="150">
        <v>30</v>
      </c>
      <c r="K95" s="150" t="s">
        <v>381</v>
      </c>
      <c r="L95" s="167" t="str">
        <f>IF(J95&gt;30,"2 PENGAWAS","-")</f>
        <v>-</v>
      </c>
      <c r="M95" s="168"/>
      <c r="N95" s="38"/>
    </row>
    <row r="96" spans="1:14" ht="26.4" x14ac:dyDescent="0.3">
      <c r="A96" s="190"/>
      <c r="B96" s="151" t="s">
        <v>389</v>
      </c>
      <c r="C96" s="150" t="s">
        <v>502</v>
      </c>
      <c r="D96" s="151" t="s">
        <v>517</v>
      </c>
      <c r="E96" s="152" t="s">
        <v>645</v>
      </c>
      <c r="F96" s="150">
        <v>2</v>
      </c>
      <c r="G96" s="150" t="s">
        <v>518</v>
      </c>
      <c r="H96" s="154" t="s">
        <v>563</v>
      </c>
      <c r="I96" s="150" t="s">
        <v>62</v>
      </c>
      <c r="J96" s="155">
        <v>46</v>
      </c>
      <c r="K96" s="150" t="s">
        <v>382</v>
      </c>
      <c r="L96" s="167" t="str">
        <f t="shared" si="2"/>
        <v>2 PENGAWAS</v>
      </c>
      <c r="M96" s="168" t="s">
        <v>556</v>
      </c>
      <c r="N96" s="38"/>
    </row>
    <row r="97" spans="1:14" ht="13.8" x14ac:dyDescent="0.3">
      <c r="A97" s="190"/>
      <c r="B97" s="151" t="s">
        <v>389</v>
      </c>
      <c r="C97" s="150" t="s">
        <v>502</v>
      </c>
      <c r="D97" s="151" t="s">
        <v>517</v>
      </c>
      <c r="E97" s="152" t="s">
        <v>651</v>
      </c>
      <c r="F97" s="150">
        <v>2</v>
      </c>
      <c r="G97" s="150" t="s">
        <v>518</v>
      </c>
      <c r="H97" s="150" t="s">
        <v>561</v>
      </c>
      <c r="I97" s="150" t="s">
        <v>62</v>
      </c>
      <c r="J97" s="155">
        <v>20</v>
      </c>
      <c r="K97" s="150" t="s">
        <v>382</v>
      </c>
      <c r="L97" s="167" t="str">
        <f t="shared" si="2"/>
        <v>-</v>
      </c>
      <c r="M97" s="168"/>
      <c r="N97" s="38"/>
    </row>
    <row r="98" spans="1:14" ht="13.8" x14ac:dyDescent="0.3">
      <c r="A98" s="190"/>
      <c r="B98" s="150" t="s">
        <v>389</v>
      </c>
      <c r="C98" s="150" t="s">
        <v>400</v>
      </c>
      <c r="D98" s="151" t="s">
        <v>421</v>
      </c>
      <c r="E98" s="152" t="s">
        <v>646</v>
      </c>
      <c r="F98" s="150">
        <v>3</v>
      </c>
      <c r="G98" s="150" t="s">
        <v>3</v>
      </c>
      <c r="H98" s="150" t="s">
        <v>566</v>
      </c>
      <c r="I98" s="150" t="s">
        <v>63</v>
      </c>
      <c r="J98" s="150">
        <v>43</v>
      </c>
      <c r="K98" s="150" t="s">
        <v>383</v>
      </c>
      <c r="L98" s="167" t="str">
        <f t="shared" si="2"/>
        <v>2 PENGAWAS</v>
      </c>
      <c r="M98" s="168"/>
      <c r="N98" s="38"/>
    </row>
    <row r="99" spans="1:14" ht="26.4" x14ac:dyDescent="0.3">
      <c r="A99" s="190"/>
      <c r="B99" s="150" t="s">
        <v>389</v>
      </c>
      <c r="C99" s="150" t="s">
        <v>414</v>
      </c>
      <c r="D99" s="151" t="s">
        <v>436</v>
      </c>
      <c r="E99" s="152" t="s">
        <v>589</v>
      </c>
      <c r="F99" s="150">
        <v>3</v>
      </c>
      <c r="G99" s="150" t="s">
        <v>3</v>
      </c>
      <c r="H99" s="150" t="s">
        <v>243</v>
      </c>
      <c r="I99" s="150" t="s">
        <v>87</v>
      </c>
      <c r="J99" s="150">
        <v>35</v>
      </c>
      <c r="K99" s="150" t="s">
        <v>382</v>
      </c>
      <c r="L99" s="167" t="str">
        <f t="shared" si="2"/>
        <v>2 PENGAWAS</v>
      </c>
      <c r="M99" s="168"/>
      <c r="N99" s="38"/>
    </row>
    <row r="100" spans="1:14" ht="13.8" x14ac:dyDescent="0.3">
      <c r="A100" s="190"/>
      <c r="B100" s="149" t="s">
        <v>275</v>
      </c>
      <c r="C100" s="150" t="s">
        <v>330</v>
      </c>
      <c r="D100" s="151" t="s">
        <v>354</v>
      </c>
      <c r="E100" s="152" t="s">
        <v>373</v>
      </c>
      <c r="F100" s="150" t="s">
        <v>376</v>
      </c>
      <c r="G100" s="150" t="s">
        <v>1</v>
      </c>
      <c r="H100" s="150" t="s">
        <v>243</v>
      </c>
      <c r="I100" s="150" t="s">
        <v>62</v>
      </c>
      <c r="J100" s="150">
        <v>26</v>
      </c>
      <c r="K100" s="150" t="s">
        <v>383</v>
      </c>
      <c r="L100" s="167" t="str">
        <f t="shared" si="2"/>
        <v>-</v>
      </c>
      <c r="M100" s="168"/>
      <c r="N100" s="38"/>
    </row>
    <row r="101" spans="1:14" ht="13.8" x14ac:dyDescent="0.3">
      <c r="A101" s="190"/>
      <c r="B101" s="150" t="s">
        <v>390</v>
      </c>
      <c r="C101" s="150" t="s">
        <v>400</v>
      </c>
      <c r="D101" s="151" t="s">
        <v>421</v>
      </c>
      <c r="E101" s="152" t="s">
        <v>646</v>
      </c>
      <c r="F101" s="150">
        <v>3</v>
      </c>
      <c r="G101" s="150" t="s">
        <v>3</v>
      </c>
      <c r="H101" s="150" t="s">
        <v>561</v>
      </c>
      <c r="I101" s="150" t="s">
        <v>62</v>
      </c>
      <c r="J101" s="150">
        <v>40</v>
      </c>
      <c r="K101" s="150" t="s">
        <v>383</v>
      </c>
      <c r="L101" s="167" t="str">
        <f t="shared" si="2"/>
        <v>2 PENGAWAS</v>
      </c>
      <c r="M101" s="168"/>
      <c r="N101" s="38"/>
    </row>
    <row r="102" spans="1:14" ht="13.8" x14ac:dyDescent="0.3">
      <c r="A102" s="190"/>
      <c r="B102" s="150" t="s">
        <v>390</v>
      </c>
      <c r="C102" s="150" t="s">
        <v>331</v>
      </c>
      <c r="D102" s="151" t="s">
        <v>355</v>
      </c>
      <c r="E102" s="152" t="s">
        <v>590</v>
      </c>
      <c r="F102" s="150">
        <v>3</v>
      </c>
      <c r="G102" s="150" t="s">
        <v>3</v>
      </c>
      <c r="H102" s="150" t="s">
        <v>244</v>
      </c>
      <c r="I102" s="150" t="s">
        <v>62</v>
      </c>
      <c r="J102" s="150">
        <v>43</v>
      </c>
      <c r="K102" s="150" t="s">
        <v>381</v>
      </c>
      <c r="L102" s="167" t="str">
        <f t="shared" si="2"/>
        <v>2 PENGAWAS</v>
      </c>
      <c r="M102" s="168"/>
      <c r="N102" s="38"/>
    </row>
    <row r="103" spans="1:14" ht="13.8" x14ac:dyDescent="0.3">
      <c r="A103" s="190"/>
      <c r="B103" s="150" t="s">
        <v>390</v>
      </c>
      <c r="C103" s="150" t="s">
        <v>331</v>
      </c>
      <c r="D103" s="151" t="s">
        <v>355</v>
      </c>
      <c r="E103" s="152" t="s">
        <v>536</v>
      </c>
      <c r="F103" s="150">
        <v>3</v>
      </c>
      <c r="G103" s="150" t="s">
        <v>3</v>
      </c>
      <c r="H103" s="150" t="s">
        <v>246</v>
      </c>
      <c r="I103" s="150" t="s">
        <v>63</v>
      </c>
      <c r="J103" s="150">
        <v>30</v>
      </c>
      <c r="K103" s="150" t="s">
        <v>381</v>
      </c>
      <c r="L103" s="167" t="str">
        <f>IF(J103&gt;30,"2 PENGAWAS","-")</f>
        <v>-</v>
      </c>
      <c r="M103" s="168"/>
      <c r="N103" s="38"/>
    </row>
    <row r="104" spans="1:14" ht="24" x14ac:dyDescent="0.3">
      <c r="A104" s="190"/>
      <c r="B104" s="151" t="s">
        <v>390</v>
      </c>
      <c r="C104" s="150" t="s">
        <v>501</v>
      </c>
      <c r="D104" s="151" t="s">
        <v>516</v>
      </c>
      <c r="E104" s="152" t="s">
        <v>652</v>
      </c>
      <c r="F104" s="150">
        <v>3</v>
      </c>
      <c r="G104" s="150" t="s">
        <v>518</v>
      </c>
      <c r="H104" s="154" t="s">
        <v>563</v>
      </c>
      <c r="I104" s="150" t="s">
        <v>62</v>
      </c>
      <c r="J104" s="155">
        <v>60</v>
      </c>
      <c r="K104" s="150" t="s">
        <v>383</v>
      </c>
      <c r="L104" s="167" t="str">
        <f t="shared" si="2"/>
        <v>2 PENGAWAS</v>
      </c>
      <c r="M104" s="168" t="s">
        <v>556</v>
      </c>
      <c r="N104" s="38"/>
    </row>
    <row r="105" spans="1:14" ht="26.4" x14ac:dyDescent="0.3">
      <c r="A105" s="190"/>
      <c r="B105" s="151" t="s">
        <v>390</v>
      </c>
      <c r="C105" s="150" t="s">
        <v>501</v>
      </c>
      <c r="D105" s="151" t="s">
        <v>516</v>
      </c>
      <c r="E105" s="152" t="s">
        <v>591</v>
      </c>
      <c r="F105" s="150">
        <v>3</v>
      </c>
      <c r="G105" s="150" t="s">
        <v>518</v>
      </c>
      <c r="H105" s="154" t="s">
        <v>562</v>
      </c>
      <c r="I105" s="150" t="s">
        <v>62</v>
      </c>
      <c r="J105" s="155">
        <v>51</v>
      </c>
      <c r="K105" s="150" t="s">
        <v>383</v>
      </c>
      <c r="L105" s="167" t="str">
        <f t="shared" si="2"/>
        <v>2 PENGAWAS</v>
      </c>
      <c r="M105" s="168"/>
      <c r="N105" s="38"/>
    </row>
    <row r="106" spans="1:14" ht="26.4" x14ac:dyDescent="0.3">
      <c r="A106" s="190"/>
      <c r="B106" s="150" t="s">
        <v>390</v>
      </c>
      <c r="C106" s="150" t="s">
        <v>404</v>
      </c>
      <c r="D106" s="151" t="s">
        <v>425</v>
      </c>
      <c r="E106" s="152" t="s">
        <v>650</v>
      </c>
      <c r="F106" s="150">
        <v>3</v>
      </c>
      <c r="G106" s="150" t="s">
        <v>3</v>
      </c>
      <c r="H106" s="150" t="s">
        <v>245</v>
      </c>
      <c r="I106" s="150" t="s">
        <v>63</v>
      </c>
      <c r="J106" s="150">
        <v>35</v>
      </c>
      <c r="K106" s="150" t="s">
        <v>382</v>
      </c>
      <c r="L106" s="167" t="str">
        <f t="shared" si="2"/>
        <v>2 PENGAWAS</v>
      </c>
      <c r="M106" s="168"/>
      <c r="N106" s="38"/>
    </row>
    <row r="107" spans="1:14" ht="13.8" x14ac:dyDescent="0.3">
      <c r="A107" s="190"/>
      <c r="B107" s="150" t="s">
        <v>390</v>
      </c>
      <c r="C107" s="150" t="s">
        <v>407</v>
      </c>
      <c r="D107" s="151" t="s">
        <v>428</v>
      </c>
      <c r="E107" s="152" t="s">
        <v>648</v>
      </c>
      <c r="F107" s="150">
        <v>3</v>
      </c>
      <c r="G107" s="150" t="s">
        <v>3</v>
      </c>
      <c r="H107" s="150" t="s">
        <v>564</v>
      </c>
      <c r="I107" s="150" t="s">
        <v>63</v>
      </c>
      <c r="J107" s="150">
        <v>43</v>
      </c>
      <c r="K107" s="150" t="s">
        <v>383</v>
      </c>
      <c r="L107" s="167" t="str">
        <f t="shared" ref="L107:L111" si="3">IF(J107&gt;30,"2 PENGAWAS","-")</f>
        <v>2 PENGAWAS</v>
      </c>
      <c r="M107" s="168"/>
      <c r="N107" s="38"/>
    </row>
    <row r="108" spans="1:14" ht="13.8" x14ac:dyDescent="0.3">
      <c r="A108" s="190"/>
      <c r="B108" s="150" t="s">
        <v>392</v>
      </c>
      <c r="C108" s="150" t="s">
        <v>412</v>
      </c>
      <c r="D108" s="151" t="s">
        <v>434</v>
      </c>
      <c r="E108" s="152" t="s">
        <v>647</v>
      </c>
      <c r="F108" s="150">
        <v>2</v>
      </c>
      <c r="G108" s="150" t="s">
        <v>3</v>
      </c>
      <c r="H108" s="150" t="s">
        <v>244</v>
      </c>
      <c r="I108" s="150" t="s">
        <v>62</v>
      </c>
      <c r="J108" s="150">
        <v>50</v>
      </c>
      <c r="K108" s="150" t="s">
        <v>383</v>
      </c>
      <c r="L108" s="167" t="str">
        <f t="shared" si="3"/>
        <v>2 PENGAWAS</v>
      </c>
      <c r="M108" s="168"/>
      <c r="N108" s="38"/>
    </row>
    <row r="109" spans="1:14" ht="26.4" x14ac:dyDescent="0.3">
      <c r="A109" s="190"/>
      <c r="B109" s="150" t="s">
        <v>392</v>
      </c>
      <c r="C109" s="150" t="s">
        <v>331</v>
      </c>
      <c r="D109" s="151" t="s">
        <v>355</v>
      </c>
      <c r="E109" s="152" t="s">
        <v>592</v>
      </c>
      <c r="F109" s="150">
        <v>3</v>
      </c>
      <c r="G109" s="150" t="s">
        <v>518</v>
      </c>
      <c r="H109" s="154" t="s">
        <v>562</v>
      </c>
      <c r="I109" s="150" t="s">
        <v>62</v>
      </c>
      <c r="J109" s="155">
        <v>54</v>
      </c>
      <c r="K109" s="150" t="s">
        <v>381</v>
      </c>
      <c r="L109" s="167" t="str">
        <f t="shared" si="3"/>
        <v>2 PENGAWAS</v>
      </c>
      <c r="M109" s="168"/>
      <c r="N109" s="38"/>
    </row>
    <row r="110" spans="1:14" ht="13.8" x14ac:dyDescent="0.3">
      <c r="A110" s="190"/>
      <c r="B110" s="150" t="s">
        <v>392</v>
      </c>
      <c r="C110" s="150" t="s">
        <v>408</v>
      </c>
      <c r="D110" s="151" t="s">
        <v>429</v>
      </c>
      <c r="E110" s="152" t="s">
        <v>649</v>
      </c>
      <c r="F110" s="150">
        <v>3</v>
      </c>
      <c r="G110" s="150" t="s">
        <v>3</v>
      </c>
      <c r="H110" s="150" t="s">
        <v>561</v>
      </c>
      <c r="I110" s="150" t="s">
        <v>63</v>
      </c>
      <c r="J110" s="150">
        <v>33</v>
      </c>
      <c r="K110" s="150" t="s">
        <v>381</v>
      </c>
      <c r="L110" s="167" t="str">
        <f t="shared" si="3"/>
        <v>2 PENGAWAS</v>
      </c>
      <c r="M110" s="168"/>
      <c r="N110" s="38"/>
    </row>
    <row r="111" spans="1:14" ht="26.4" x14ac:dyDescent="0.3">
      <c r="A111" s="190"/>
      <c r="B111" s="150" t="s">
        <v>392</v>
      </c>
      <c r="C111" s="150" t="s">
        <v>404</v>
      </c>
      <c r="D111" s="151" t="s">
        <v>425</v>
      </c>
      <c r="E111" s="152" t="s">
        <v>650</v>
      </c>
      <c r="F111" s="150">
        <v>3</v>
      </c>
      <c r="G111" s="150" t="s">
        <v>3</v>
      </c>
      <c r="H111" s="150" t="s">
        <v>563</v>
      </c>
      <c r="I111" s="150" t="s">
        <v>87</v>
      </c>
      <c r="J111" s="150">
        <v>35</v>
      </c>
      <c r="K111" s="150" t="s">
        <v>382</v>
      </c>
      <c r="L111" s="167" t="str">
        <f t="shared" si="3"/>
        <v>2 PENGAWAS</v>
      </c>
      <c r="M111" s="168"/>
      <c r="N111" s="38"/>
    </row>
    <row r="112" spans="1:14" ht="13.8" x14ac:dyDescent="0.3">
      <c r="N112" s="38"/>
    </row>
    <row r="113" spans="1:14" s="9" customFormat="1" ht="15" customHeight="1" x14ac:dyDescent="0.25">
      <c r="A113" s="12" t="s">
        <v>0</v>
      </c>
      <c r="B113" s="5"/>
      <c r="C113" s="5"/>
      <c r="D113" s="7"/>
      <c r="E113" s="7"/>
      <c r="F113" s="5"/>
      <c r="G113" s="5"/>
      <c r="I113" s="8"/>
      <c r="J113" s="8"/>
      <c r="L113" s="169"/>
      <c r="M113" s="169"/>
    </row>
    <row r="114" spans="1:14" s="9" customFormat="1" ht="30" customHeight="1" x14ac:dyDescent="0.25">
      <c r="A114" s="191" t="s">
        <v>19</v>
      </c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69"/>
      <c r="M114" s="169"/>
    </row>
    <row r="115" spans="1:14" s="9" customFormat="1" ht="20.100000000000001" customHeight="1" x14ac:dyDescent="0.3">
      <c r="A115" s="5"/>
      <c r="B115" s="5"/>
      <c r="C115" s="5"/>
      <c r="D115" s="7"/>
      <c r="F115" s="58"/>
      <c r="G115" s="5"/>
      <c r="I115" s="5"/>
      <c r="J115" s="58" t="s">
        <v>613</v>
      </c>
      <c r="K115" s="5"/>
      <c r="L115" s="169"/>
      <c r="M115" s="64"/>
    </row>
    <row r="116" spans="1:14" s="9" customFormat="1" ht="15" customHeight="1" x14ac:dyDescent="0.25">
      <c r="A116" s="5"/>
      <c r="B116" s="7"/>
      <c r="C116" s="7"/>
      <c r="D116" s="7"/>
      <c r="F116" s="34"/>
      <c r="G116" s="5"/>
      <c r="I116" s="5"/>
      <c r="J116" s="34" t="s">
        <v>90</v>
      </c>
      <c r="K116" s="5"/>
      <c r="L116" s="169"/>
      <c r="M116" s="64"/>
    </row>
    <row r="117" spans="1:14" s="9" customFormat="1" ht="15" customHeight="1" x14ac:dyDescent="0.25">
      <c r="A117" s="5"/>
      <c r="B117" s="7"/>
      <c r="C117" s="7"/>
      <c r="D117" s="7"/>
      <c r="F117" s="34"/>
      <c r="G117" s="5"/>
      <c r="I117" s="5"/>
      <c r="J117" s="34"/>
      <c r="K117" s="5"/>
      <c r="L117" s="169"/>
      <c r="M117" s="64"/>
    </row>
    <row r="118" spans="1:14" s="9" customFormat="1" ht="15" customHeight="1" x14ac:dyDescent="0.25">
      <c r="A118" s="5"/>
      <c r="B118" s="7"/>
      <c r="C118" s="7"/>
      <c r="D118" s="7"/>
      <c r="F118" s="34"/>
      <c r="G118" s="5"/>
      <c r="I118" s="5"/>
      <c r="J118" s="34"/>
      <c r="K118" s="5"/>
      <c r="L118" s="169"/>
      <c r="M118" s="64"/>
    </row>
    <row r="119" spans="1:14" s="9" customFormat="1" ht="15" customHeight="1" x14ac:dyDescent="0.25">
      <c r="A119" s="5"/>
      <c r="B119" s="7"/>
      <c r="C119" s="7"/>
      <c r="D119" s="7"/>
      <c r="F119" s="34"/>
      <c r="G119" s="5"/>
      <c r="I119" s="5"/>
      <c r="J119" s="34"/>
      <c r="K119" s="5"/>
      <c r="L119" s="169"/>
      <c r="M119" s="64"/>
    </row>
    <row r="120" spans="1:14" s="9" customFormat="1" ht="15" customHeight="1" x14ac:dyDescent="0.25">
      <c r="A120" s="5"/>
      <c r="B120" s="7"/>
      <c r="C120" s="7"/>
      <c r="D120" s="7"/>
      <c r="F120" s="34"/>
      <c r="G120" s="5"/>
      <c r="I120" s="5"/>
      <c r="J120" s="34"/>
      <c r="K120" s="5"/>
      <c r="L120" s="169"/>
      <c r="M120" s="64"/>
    </row>
    <row r="121" spans="1:14" s="9" customFormat="1" ht="10.5" customHeight="1" x14ac:dyDescent="0.25">
      <c r="A121" s="5"/>
      <c r="B121" s="7"/>
      <c r="C121" s="7"/>
      <c r="D121" s="7"/>
      <c r="F121" s="34"/>
      <c r="G121" s="5"/>
      <c r="I121" s="5"/>
      <c r="J121" s="34"/>
      <c r="K121" s="5"/>
      <c r="L121" s="169"/>
      <c r="M121" s="64"/>
    </row>
    <row r="122" spans="1:14" s="9" customFormat="1" ht="20.100000000000001" customHeight="1" x14ac:dyDescent="0.25">
      <c r="A122" s="5"/>
      <c r="B122" s="12"/>
      <c r="C122" s="12"/>
      <c r="D122" s="7"/>
      <c r="F122" s="35"/>
      <c r="G122" s="5"/>
      <c r="I122" s="5"/>
      <c r="J122" s="35"/>
      <c r="K122" s="5"/>
      <c r="L122" s="169"/>
      <c r="M122" s="64"/>
    </row>
    <row r="123" spans="1:14" ht="13.8" x14ac:dyDescent="0.3">
      <c r="A123" s="38"/>
      <c r="B123" s="38"/>
      <c r="E123" s="38"/>
      <c r="J123" s="36"/>
      <c r="N123" s="38"/>
    </row>
    <row r="124" spans="1:14" ht="13.8" x14ac:dyDescent="0.3">
      <c r="A124" s="38"/>
      <c r="B124" s="38"/>
      <c r="E124" s="38"/>
      <c r="J124" s="36"/>
      <c r="N124" s="38"/>
    </row>
    <row r="125" spans="1:14" ht="13.8" x14ac:dyDescent="0.3">
      <c r="A125" s="38"/>
      <c r="B125" s="38"/>
      <c r="E125" s="38"/>
      <c r="J125" s="36"/>
      <c r="N125" s="38"/>
    </row>
    <row r="126" spans="1:14" ht="13.8" x14ac:dyDescent="0.3">
      <c r="A126" s="38"/>
      <c r="B126" s="38"/>
      <c r="E126" s="38"/>
      <c r="J126" s="36"/>
      <c r="N126" s="38"/>
    </row>
    <row r="127" spans="1:14" ht="13.8" x14ac:dyDescent="0.3">
      <c r="A127" s="38"/>
      <c r="B127" s="38"/>
      <c r="E127" s="38"/>
      <c r="J127" s="36"/>
      <c r="N127" s="38"/>
    </row>
    <row r="128" spans="1:14" ht="13.8" x14ac:dyDescent="0.3">
      <c r="A128" s="38"/>
      <c r="B128" s="38"/>
      <c r="E128" s="38"/>
      <c r="J128" s="36"/>
      <c r="N128" s="38"/>
    </row>
    <row r="129" spans="1:14" ht="13.8" x14ac:dyDescent="0.3">
      <c r="A129" s="38"/>
      <c r="B129" s="38"/>
      <c r="E129" s="38"/>
      <c r="J129" s="36"/>
      <c r="N129" s="38"/>
    </row>
    <row r="130" spans="1:14" ht="13.8" x14ac:dyDescent="0.3">
      <c r="A130" s="38"/>
      <c r="B130" s="38"/>
      <c r="E130" s="38"/>
      <c r="J130" s="36"/>
      <c r="N130" s="38"/>
    </row>
    <row r="131" spans="1:14" ht="13.8" x14ac:dyDescent="0.3">
      <c r="A131" s="38"/>
      <c r="B131" s="38"/>
      <c r="E131" s="38"/>
      <c r="J131" s="36"/>
      <c r="N131" s="38"/>
    </row>
    <row r="132" spans="1:14" ht="13.8" x14ac:dyDescent="0.3">
      <c r="A132" s="38"/>
      <c r="B132" s="38"/>
      <c r="E132" s="38"/>
      <c r="J132" s="36"/>
      <c r="N132" s="38"/>
    </row>
    <row r="133" spans="1:14" ht="13.8" x14ac:dyDescent="0.3">
      <c r="A133" s="38"/>
      <c r="B133" s="38"/>
      <c r="E133" s="38"/>
      <c r="J133" s="36"/>
      <c r="N133" s="38"/>
    </row>
    <row r="134" spans="1:14" ht="13.8" x14ac:dyDescent="0.3">
      <c r="A134" s="38"/>
      <c r="B134" s="38"/>
      <c r="E134" s="38"/>
      <c r="J134" s="36"/>
      <c r="N134" s="38"/>
    </row>
    <row r="135" spans="1:14" ht="13.8" x14ac:dyDescent="0.3">
      <c r="A135" s="38"/>
      <c r="B135" s="38"/>
      <c r="E135" s="38"/>
      <c r="J135" s="36"/>
      <c r="N135" s="38"/>
    </row>
    <row r="136" spans="1:14" ht="13.8" x14ac:dyDescent="0.3">
      <c r="A136" s="38"/>
      <c r="B136" s="38"/>
      <c r="E136" s="38"/>
      <c r="J136" s="36"/>
      <c r="N136" s="38"/>
    </row>
    <row r="137" spans="1:14" ht="13.8" x14ac:dyDescent="0.3">
      <c r="A137" s="38"/>
      <c r="B137" s="38"/>
      <c r="E137" s="38"/>
      <c r="J137" s="36"/>
      <c r="N137" s="38"/>
    </row>
    <row r="138" spans="1:14" ht="13.8" x14ac:dyDescent="0.3">
      <c r="A138" s="38"/>
      <c r="B138" s="38"/>
      <c r="E138" s="38"/>
      <c r="J138" s="36"/>
      <c r="N138" s="38"/>
    </row>
    <row r="139" spans="1:14" ht="13.8" x14ac:dyDescent="0.3">
      <c r="A139" s="38"/>
      <c r="B139" s="38"/>
      <c r="E139" s="38"/>
      <c r="J139" s="36"/>
      <c r="N139" s="38"/>
    </row>
    <row r="140" spans="1:14" ht="13.8" x14ac:dyDescent="0.3">
      <c r="A140" s="38"/>
      <c r="B140" s="38"/>
      <c r="E140" s="38"/>
      <c r="J140" s="36"/>
      <c r="N140" s="38"/>
    </row>
    <row r="141" spans="1:14" ht="13.8" x14ac:dyDescent="0.3">
      <c r="A141" s="38"/>
      <c r="B141" s="38"/>
      <c r="E141" s="38"/>
      <c r="J141" s="36"/>
      <c r="N141" s="38"/>
    </row>
    <row r="142" spans="1:14" ht="13.8" x14ac:dyDescent="0.3">
      <c r="A142" s="38"/>
      <c r="B142" s="38"/>
      <c r="E142" s="38"/>
      <c r="J142" s="36"/>
      <c r="N142" s="38"/>
    </row>
    <row r="143" spans="1:14" ht="13.8" x14ac:dyDescent="0.3">
      <c r="A143" s="38"/>
      <c r="B143" s="38"/>
      <c r="E143" s="38"/>
      <c r="J143" s="36"/>
      <c r="N143" s="38"/>
    </row>
    <row r="144" spans="1:14" ht="13.8" x14ac:dyDescent="0.3">
      <c r="A144" s="38"/>
      <c r="B144" s="38"/>
      <c r="E144" s="38"/>
      <c r="J144" s="36"/>
      <c r="N144" s="38"/>
    </row>
    <row r="145" spans="1:14" ht="13.8" x14ac:dyDescent="0.3">
      <c r="A145" s="38"/>
      <c r="B145" s="38"/>
      <c r="E145" s="38"/>
      <c r="J145" s="36"/>
      <c r="N145" s="38"/>
    </row>
    <row r="146" spans="1:14" ht="13.8" x14ac:dyDescent="0.3">
      <c r="A146" s="38"/>
      <c r="B146" s="38"/>
      <c r="E146" s="38"/>
      <c r="J146" s="36"/>
      <c r="N146" s="38"/>
    </row>
    <row r="147" spans="1:14" ht="13.8" x14ac:dyDescent="0.3">
      <c r="A147" s="38"/>
      <c r="B147" s="38"/>
      <c r="E147" s="38"/>
      <c r="J147" s="36"/>
      <c r="N147" s="38"/>
    </row>
    <row r="148" spans="1:14" ht="13.8" x14ac:dyDescent="0.3">
      <c r="A148" s="38"/>
      <c r="B148" s="38"/>
      <c r="E148" s="38"/>
      <c r="J148" s="36"/>
      <c r="N148" s="38"/>
    </row>
    <row r="149" spans="1:14" ht="13.8" x14ac:dyDescent="0.3">
      <c r="A149" s="38"/>
      <c r="B149" s="38"/>
      <c r="E149" s="38"/>
      <c r="J149" s="36"/>
      <c r="N149" s="38"/>
    </row>
    <row r="150" spans="1:14" ht="13.8" x14ac:dyDescent="0.3">
      <c r="A150" s="38"/>
      <c r="B150" s="38"/>
      <c r="E150" s="38"/>
      <c r="J150" s="36"/>
      <c r="N150" s="38"/>
    </row>
    <row r="151" spans="1:14" ht="13.8" x14ac:dyDescent="0.3">
      <c r="A151" s="38"/>
      <c r="B151" s="38"/>
      <c r="E151" s="38"/>
      <c r="J151" s="36"/>
      <c r="N151" s="38"/>
    </row>
    <row r="152" spans="1:14" ht="13.8" x14ac:dyDescent="0.3">
      <c r="A152" s="38"/>
      <c r="B152" s="38"/>
      <c r="E152" s="38"/>
      <c r="J152" s="36"/>
      <c r="N152" s="38"/>
    </row>
    <row r="153" spans="1:14" ht="13.8" x14ac:dyDescent="0.3">
      <c r="A153" s="38"/>
      <c r="B153" s="38"/>
      <c r="E153" s="38"/>
      <c r="J153" s="36"/>
      <c r="N153" s="38"/>
    </row>
    <row r="154" spans="1:14" ht="13.8" x14ac:dyDescent="0.3">
      <c r="A154" s="38"/>
      <c r="B154" s="38"/>
      <c r="E154" s="38"/>
      <c r="J154" s="36"/>
      <c r="N154" s="38"/>
    </row>
    <row r="155" spans="1:14" ht="13.8" x14ac:dyDescent="0.3">
      <c r="A155" s="38"/>
      <c r="B155" s="38"/>
      <c r="E155" s="38"/>
      <c r="J155" s="36"/>
      <c r="N155" s="38"/>
    </row>
    <row r="156" spans="1:14" ht="13.8" x14ac:dyDescent="0.3">
      <c r="A156" s="38"/>
      <c r="B156" s="38"/>
      <c r="E156" s="38"/>
      <c r="J156" s="36"/>
      <c r="N156" s="38"/>
    </row>
    <row r="157" spans="1:14" ht="13.8" x14ac:dyDescent="0.3">
      <c r="A157" s="38"/>
      <c r="B157" s="38"/>
      <c r="E157" s="38"/>
      <c r="J157" s="36"/>
      <c r="N157" s="38"/>
    </row>
    <row r="158" spans="1:14" ht="13.8" x14ac:dyDescent="0.3">
      <c r="A158" s="38"/>
      <c r="B158" s="38"/>
      <c r="E158" s="38"/>
      <c r="J158" s="36"/>
      <c r="N158" s="38"/>
    </row>
    <row r="159" spans="1:14" ht="13.8" x14ac:dyDescent="0.3">
      <c r="A159" s="38"/>
      <c r="B159" s="38"/>
      <c r="E159" s="38"/>
      <c r="J159" s="36"/>
      <c r="N159" s="38"/>
    </row>
    <row r="160" spans="1:14" ht="13.8" x14ac:dyDescent="0.3">
      <c r="A160" s="38"/>
      <c r="B160" s="38"/>
      <c r="E160" s="38"/>
      <c r="J160" s="36"/>
      <c r="N160" s="38"/>
    </row>
    <row r="161" spans="1:14" ht="13.8" x14ac:dyDescent="0.3">
      <c r="A161" s="38"/>
      <c r="B161" s="38"/>
      <c r="E161" s="38"/>
      <c r="J161" s="36"/>
      <c r="N161" s="38"/>
    </row>
    <row r="162" spans="1:14" ht="13.8" x14ac:dyDescent="0.3">
      <c r="A162" s="38"/>
      <c r="B162" s="38"/>
      <c r="E162" s="38"/>
      <c r="J162" s="36"/>
      <c r="N162" s="38"/>
    </row>
    <row r="163" spans="1:14" ht="13.8" x14ac:dyDescent="0.3">
      <c r="A163" s="38"/>
      <c r="B163" s="38"/>
      <c r="E163" s="38"/>
      <c r="J163" s="36"/>
      <c r="N163" s="38"/>
    </row>
    <row r="164" spans="1:14" ht="13.8" x14ac:dyDescent="0.3">
      <c r="A164" s="38"/>
      <c r="B164" s="38"/>
      <c r="E164" s="38"/>
      <c r="J164" s="36"/>
      <c r="N164" s="38"/>
    </row>
    <row r="165" spans="1:14" ht="13.8" x14ac:dyDescent="0.3">
      <c r="A165" s="38"/>
      <c r="B165" s="38"/>
      <c r="E165" s="38"/>
      <c r="J165" s="36"/>
      <c r="N165" s="38"/>
    </row>
    <row r="166" spans="1:14" ht="13.8" x14ac:dyDescent="0.3">
      <c r="A166" s="38"/>
      <c r="B166" s="38"/>
      <c r="E166" s="38"/>
      <c r="J166" s="36"/>
      <c r="N166" s="38"/>
    </row>
    <row r="167" spans="1:14" ht="13.8" x14ac:dyDescent="0.3">
      <c r="A167" s="38"/>
      <c r="B167" s="38"/>
      <c r="E167" s="38"/>
      <c r="J167" s="36"/>
      <c r="N167" s="38"/>
    </row>
    <row r="168" spans="1:14" ht="13.8" x14ac:dyDescent="0.3">
      <c r="A168" s="38"/>
      <c r="B168" s="38"/>
      <c r="E168" s="38"/>
      <c r="J168" s="36"/>
      <c r="N168" s="38"/>
    </row>
    <row r="169" spans="1:14" ht="13.8" x14ac:dyDescent="0.3">
      <c r="A169" s="38"/>
      <c r="B169" s="38"/>
      <c r="E169" s="38"/>
      <c r="J169" s="36"/>
      <c r="N169" s="38"/>
    </row>
    <row r="170" spans="1:14" ht="13.8" x14ac:dyDescent="0.3">
      <c r="A170" s="38"/>
      <c r="B170" s="38"/>
      <c r="E170" s="38"/>
      <c r="J170" s="36"/>
      <c r="N170" s="38"/>
    </row>
    <row r="171" spans="1:14" ht="13.8" x14ac:dyDescent="0.3">
      <c r="A171" s="38"/>
      <c r="B171" s="38"/>
      <c r="E171" s="38"/>
      <c r="J171" s="36"/>
      <c r="N171" s="38"/>
    </row>
    <row r="172" spans="1:14" ht="13.8" x14ac:dyDescent="0.3">
      <c r="A172" s="38"/>
      <c r="B172" s="38"/>
      <c r="E172" s="38"/>
      <c r="J172" s="36"/>
      <c r="N172" s="38"/>
    </row>
    <row r="173" spans="1:14" ht="13.8" x14ac:dyDescent="0.3">
      <c r="A173" s="38"/>
      <c r="B173" s="38"/>
      <c r="E173" s="38"/>
      <c r="J173" s="36"/>
      <c r="N173" s="38"/>
    </row>
    <row r="174" spans="1:14" ht="13.8" x14ac:dyDescent="0.3">
      <c r="A174" s="38"/>
      <c r="B174" s="38"/>
      <c r="E174" s="38"/>
      <c r="J174" s="36"/>
      <c r="N174" s="38"/>
    </row>
    <row r="175" spans="1:14" ht="13.8" x14ac:dyDescent="0.3">
      <c r="A175" s="38"/>
      <c r="B175" s="38"/>
      <c r="E175" s="38"/>
      <c r="J175" s="36"/>
      <c r="N175" s="38"/>
    </row>
    <row r="176" spans="1:14" ht="13.8" x14ac:dyDescent="0.3">
      <c r="A176" s="38"/>
      <c r="B176" s="38"/>
      <c r="E176" s="38"/>
      <c r="J176" s="36"/>
      <c r="N176" s="38"/>
    </row>
    <row r="177" spans="1:14" ht="13.8" x14ac:dyDescent="0.3">
      <c r="A177" s="38"/>
      <c r="B177" s="38"/>
      <c r="E177" s="38"/>
      <c r="J177" s="36"/>
      <c r="N177" s="38"/>
    </row>
    <row r="178" spans="1:14" ht="13.8" x14ac:dyDescent="0.3">
      <c r="A178" s="38"/>
      <c r="B178" s="38"/>
      <c r="E178" s="38"/>
      <c r="J178" s="36"/>
      <c r="N178" s="38"/>
    </row>
    <row r="179" spans="1:14" ht="13.8" x14ac:dyDescent="0.3">
      <c r="A179" s="38"/>
      <c r="B179" s="38"/>
      <c r="E179" s="38"/>
      <c r="J179" s="36"/>
      <c r="N179" s="38"/>
    </row>
    <row r="180" spans="1:14" ht="13.8" x14ac:dyDescent="0.3">
      <c r="A180" s="38"/>
      <c r="B180" s="38"/>
      <c r="E180" s="38"/>
      <c r="J180" s="36"/>
      <c r="N180" s="38"/>
    </row>
    <row r="181" spans="1:14" ht="13.8" x14ac:dyDescent="0.3">
      <c r="A181" s="38"/>
      <c r="B181" s="38"/>
      <c r="E181" s="38"/>
      <c r="J181" s="36"/>
      <c r="N181" s="38"/>
    </row>
    <row r="182" spans="1:14" ht="13.8" x14ac:dyDescent="0.3">
      <c r="A182" s="38"/>
      <c r="B182" s="38"/>
      <c r="E182" s="38"/>
      <c r="J182" s="36"/>
      <c r="N182" s="38"/>
    </row>
    <row r="183" spans="1:14" ht="13.8" x14ac:dyDescent="0.3">
      <c r="A183" s="38"/>
      <c r="B183" s="38"/>
      <c r="E183" s="38"/>
      <c r="J183" s="36"/>
      <c r="N183" s="38"/>
    </row>
    <row r="184" spans="1:14" ht="13.8" x14ac:dyDescent="0.3">
      <c r="A184" s="38"/>
      <c r="B184" s="38"/>
      <c r="E184" s="38"/>
      <c r="J184" s="36"/>
      <c r="N184" s="38"/>
    </row>
    <row r="185" spans="1:14" ht="13.8" x14ac:dyDescent="0.3">
      <c r="A185" s="38"/>
      <c r="B185" s="38"/>
      <c r="E185" s="38"/>
      <c r="J185" s="36"/>
      <c r="N185" s="38"/>
    </row>
    <row r="186" spans="1:14" ht="13.8" x14ac:dyDescent="0.3">
      <c r="A186" s="38"/>
      <c r="B186" s="38"/>
      <c r="E186" s="38"/>
      <c r="J186" s="36"/>
      <c r="N186" s="38"/>
    </row>
    <row r="187" spans="1:14" ht="13.8" x14ac:dyDescent="0.3">
      <c r="A187" s="38"/>
      <c r="B187" s="38"/>
      <c r="E187" s="38"/>
      <c r="J187" s="36"/>
      <c r="N187" s="38"/>
    </row>
    <row r="188" spans="1:14" ht="13.8" x14ac:dyDescent="0.3">
      <c r="A188" s="38"/>
      <c r="B188" s="38"/>
      <c r="E188" s="38"/>
      <c r="J188" s="36"/>
      <c r="N188" s="38"/>
    </row>
    <row r="189" spans="1:14" ht="13.8" x14ac:dyDescent="0.3">
      <c r="A189" s="38"/>
      <c r="B189" s="38"/>
      <c r="E189" s="38"/>
      <c r="J189" s="36"/>
      <c r="N189" s="38"/>
    </row>
    <row r="190" spans="1:14" ht="13.8" x14ac:dyDescent="0.3">
      <c r="N190" s="38"/>
    </row>
    <row r="191" spans="1:14" ht="13.8" x14ac:dyDescent="0.3">
      <c r="N191" s="38"/>
    </row>
    <row r="192" spans="1:14" ht="13.8" x14ac:dyDescent="0.3">
      <c r="N192" s="38"/>
    </row>
    <row r="193" spans="14:14" ht="13.8" x14ac:dyDescent="0.3">
      <c r="N193" s="38"/>
    </row>
    <row r="194" spans="14:14" ht="13.8" x14ac:dyDescent="0.3">
      <c r="N194" s="38"/>
    </row>
    <row r="195" spans="14:14" ht="13.8" x14ac:dyDescent="0.3">
      <c r="N195" s="38"/>
    </row>
    <row r="196" spans="14:14" ht="13.8" x14ac:dyDescent="0.3">
      <c r="N196" s="38"/>
    </row>
    <row r="197" spans="14:14" ht="13.8" x14ac:dyDescent="0.3">
      <c r="N197" s="38"/>
    </row>
    <row r="198" spans="14:14" ht="13.8" x14ac:dyDescent="0.3">
      <c r="N198" s="38"/>
    </row>
    <row r="199" spans="14:14" ht="13.8" x14ac:dyDescent="0.3">
      <c r="N199" s="38"/>
    </row>
    <row r="200" spans="14:14" ht="13.8" x14ac:dyDescent="0.3">
      <c r="N200" s="38"/>
    </row>
    <row r="201" spans="14:14" ht="13.8" x14ac:dyDescent="0.3">
      <c r="N201" s="38"/>
    </row>
    <row r="202" spans="14:14" ht="13.8" x14ac:dyDescent="0.3">
      <c r="N202" s="38"/>
    </row>
    <row r="203" spans="14:14" ht="13.8" x14ac:dyDescent="0.3">
      <c r="N203" s="38"/>
    </row>
    <row r="204" spans="14:14" ht="13.8" x14ac:dyDescent="0.3">
      <c r="N204" s="38"/>
    </row>
    <row r="205" spans="14:14" ht="13.8" x14ac:dyDescent="0.3">
      <c r="N205" s="38"/>
    </row>
    <row r="206" spans="14:14" ht="13.8" x14ac:dyDescent="0.3">
      <c r="N206" s="38"/>
    </row>
    <row r="207" spans="14:14" ht="13.8" x14ac:dyDescent="0.3">
      <c r="N207" s="38"/>
    </row>
    <row r="208" spans="14:14" ht="13.8" x14ac:dyDescent="0.3">
      <c r="N208" s="38"/>
    </row>
    <row r="209" spans="14:14" ht="13.8" x14ac:dyDescent="0.3">
      <c r="N209" s="38"/>
    </row>
    <row r="210" spans="14:14" ht="13.8" x14ac:dyDescent="0.3">
      <c r="N210" s="38"/>
    </row>
    <row r="211" spans="14:14" ht="13.8" x14ac:dyDescent="0.3">
      <c r="N211" s="38"/>
    </row>
    <row r="212" spans="14:14" ht="13.8" x14ac:dyDescent="0.3">
      <c r="N212" s="38"/>
    </row>
    <row r="213" spans="14:14" ht="13.8" x14ac:dyDescent="0.3">
      <c r="N213" s="38"/>
    </row>
  </sheetData>
  <sheetProtection selectLockedCells="1" selectUnlockedCells="1"/>
  <sortState caseSensitive="1" ref="B93:M111">
    <sortCondition ref="B93:B111"/>
  </sortState>
  <mergeCells count="10">
    <mergeCell ref="A93:A111"/>
    <mergeCell ref="A54:A78"/>
    <mergeCell ref="A114:K114"/>
    <mergeCell ref="L13:M13"/>
    <mergeCell ref="A8:J8"/>
    <mergeCell ref="A10:M10"/>
    <mergeCell ref="A11:M11"/>
    <mergeCell ref="A79:A92"/>
    <mergeCell ref="A14:A29"/>
    <mergeCell ref="A30:A53"/>
  </mergeCells>
  <pageMargins left="0.31496062992125984" right="0.70866141732283472" top="0.47244094488188981" bottom="0.31496062992125984" header="0.23622047244094491" footer="0.31496062992125984"/>
  <pageSetup paperSize="5" scale="75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" sqref="D1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0"/>
  <sheetViews>
    <sheetView zoomScaleNormal="100" workbookViewId="0">
      <selection activeCell="D1" sqref="D1"/>
    </sheetView>
  </sheetViews>
  <sheetFormatPr defaultColWidth="9.109375" defaultRowHeight="13.8" x14ac:dyDescent="0.3"/>
  <cols>
    <col min="1" max="1" width="30.6640625" style="36" customWidth="1"/>
    <col min="2" max="2" width="12" style="37" bestFit="1" customWidth="1"/>
    <col min="3" max="3" width="13" style="36" bestFit="1" customWidth="1"/>
    <col min="4" max="4" width="49.109375" style="38" bestFit="1" customWidth="1"/>
    <col min="5" max="5" width="68.109375" style="39" bestFit="1" customWidth="1"/>
    <col min="6" max="6" width="6.6640625" style="36" customWidth="1"/>
    <col min="7" max="7" width="35.5546875" style="36" bestFit="1" customWidth="1"/>
    <col min="8" max="8" width="12.44140625" style="36" bestFit="1" customWidth="1"/>
    <col min="9" max="9" width="15" style="36" customWidth="1"/>
    <col min="10" max="10" width="10.88671875" style="67" bestFit="1" customWidth="1"/>
    <col min="11" max="11" width="5.6640625" style="36" bestFit="1" customWidth="1"/>
    <col min="12" max="12" width="11.6640625" style="36" bestFit="1" customWidth="1"/>
    <col min="13" max="16384" width="9.109375" style="38"/>
  </cols>
  <sheetData>
    <row r="1" spans="1:12" s="48" customFormat="1" ht="33" customHeight="1" x14ac:dyDescent="0.3">
      <c r="A1" s="49" t="s">
        <v>9</v>
      </c>
      <c r="B1" s="49" t="s">
        <v>8</v>
      </c>
      <c r="C1" s="49" t="s">
        <v>135</v>
      </c>
      <c r="D1" s="49" t="s">
        <v>7</v>
      </c>
      <c r="E1" s="49" t="s">
        <v>6</v>
      </c>
      <c r="F1" s="49" t="s">
        <v>5</v>
      </c>
      <c r="G1" s="49" t="s">
        <v>4</v>
      </c>
      <c r="H1" s="49" t="s">
        <v>14</v>
      </c>
      <c r="I1" s="49" t="s">
        <v>296</v>
      </c>
      <c r="J1" s="54" t="s">
        <v>20</v>
      </c>
      <c r="K1" s="49" t="s">
        <v>286</v>
      </c>
      <c r="L1" s="49" t="s">
        <v>17</v>
      </c>
    </row>
    <row r="2" spans="1:12" s="79" customFormat="1" ht="22.5" customHeight="1" x14ac:dyDescent="0.3">
      <c r="A2" s="73" t="s">
        <v>278</v>
      </c>
      <c r="B2" s="74" t="s">
        <v>269</v>
      </c>
      <c r="C2" s="74" t="s">
        <v>168</v>
      </c>
      <c r="D2" s="75" t="s">
        <v>24</v>
      </c>
      <c r="E2" s="76" t="s">
        <v>127</v>
      </c>
      <c r="F2" s="77">
        <v>3</v>
      </c>
      <c r="G2" s="77" t="s">
        <v>299</v>
      </c>
      <c r="H2" s="78" t="s">
        <v>244</v>
      </c>
      <c r="I2" s="77" t="s">
        <v>62</v>
      </c>
      <c r="J2" s="78">
        <v>45</v>
      </c>
      <c r="K2" s="77" t="s">
        <v>287</v>
      </c>
      <c r="L2" s="77"/>
    </row>
    <row r="3" spans="1:12" s="79" customFormat="1" ht="22.5" customHeight="1" x14ac:dyDescent="0.3">
      <c r="A3" s="73" t="s">
        <v>278</v>
      </c>
      <c r="B3" s="74" t="s">
        <v>269</v>
      </c>
      <c r="C3" s="74" t="s">
        <v>147</v>
      </c>
      <c r="D3" s="75" t="s">
        <v>12</v>
      </c>
      <c r="E3" s="76" t="s">
        <v>146</v>
      </c>
      <c r="F3" s="77">
        <v>3</v>
      </c>
      <c r="G3" s="77" t="s">
        <v>299</v>
      </c>
      <c r="H3" s="78" t="s">
        <v>245</v>
      </c>
      <c r="I3" s="77" t="s">
        <v>63</v>
      </c>
      <c r="J3" s="78">
        <v>34</v>
      </c>
      <c r="K3" s="77" t="s">
        <v>287</v>
      </c>
      <c r="L3" s="77"/>
    </row>
    <row r="4" spans="1:12" s="79" customFormat="1" ht="22.5" customHeight="1" x14ac:dyDescent="0.3">
      <c r="A4" s="73" t="s">
        <v>278</v>
      </c>
      <c r="B4" s="74" t="s">
        <v>269</v>
      </c>
      <c r="C4" s="74" t="s">
        <v>201</v>
      </c>
      <c r="D4" s="75" t="s">
        <v>55</v>
      </c>
      <c r="E4" s="80" t="s">
        <v>116</v>
      </c>
      <c r="F4" s="77">
        <v>2</v>
      </c>
      <c r="G4" s="77" t="s">
        <v>2</v>
      </c>
      <c r="H4" s="78" t="s">
        <v>253</v>
      </c>
      <c r="I4" s="77" t="s">
        <v>62</v>
      </c>
      <c r="J4" s="78">
        <v>28</v>
      </c>
      <c r="K4" s="77" t="s">
        <v>288</v>
      </c>
      <c r="L4" s="77" t="s">
        <v>295</v>
      </c>
    </row>
    <row r="5" spans="1:12" s="79" customFormat="1" ht="22.5" customHeight="1" x14ac:dyDescent="0.3">
      <c r="A5" s="73" t="s">
        <v>278</v>
      </c>
      <c r="B5" s="74" t="s">
        <v>269</v>
      </c>
      <c r="C5" s="74" t="s">
        <v>201</v>
      </c>
      <c r="D5" s="75" t="s">
        <v>55</v>
      </c>
      <c r="E5" s="80" t="s">
        <v>116</v>
      </c>
      <c r="F5" s="77">
        <v>2</v>
      </c>
      <c r="G5" s="77" t="s">
        <v>2</v>
      </c>
      <c r="H5" s="78" t="s">
        <v>292</v>
      </c>
      <c r="I5" s="77" t="s">
        <v>62</v>
      </c>
      <c r="J5" s="78">
        <v>40</v>
      </c>
      <c r="K5" s="77" t="s">
        <v>288</v>
      </c>
      <c r="L5" s="77" t="s">
        <v>295</v>
      </c>
    </row>
    <row r="6" spans="1:12" s="79" customFormat="1" ht="22.5" customHeight="1" x14ac:dyDescent="0.3">
      <c r="A6" s="73" t="s">
        <v>278</v>
      </c>
      <c r="B6" s="74" t="s">
        <v>269</v>
      </c>
      <c r="C6" s="74" t="s">
        <v>206</v>
      </c>
      <c r="D6" s="75" t="s">
        <v>44</v>
      </c>
      <c r="E6" s="76" t="s">
        <v>94</v>
      </c>
      <c r="F6" s="77">
        <v>3</v>
      </c>
      <c r="G6" s="77" t="s">
        <v>1</v>
      </c>
      <c r="H6" s="78" t="s">
        <v>241</v>
      </c>
      <c r="I6" s="78" t="s">
        <v>62</v>
      </c>
      <c r="J6" s="78">
        <v>17</v>
      </c>
      <c r="K6" s="77" t="s">
        <v>288</v>
      </c>
      <c r="L6" s="77"/>
    </row>
    <row r="7" spans="1:12" s="79" customFormat="1" ht="22.5" customHeight="1" x14ac:dyDescent="0.3">
      <c r="A7" s="73" t="s">
        <v>278</v>
      </c>
      <c r="B7" s="74" t="s">
        <v>269</v>
      </c>
      <c r="C7" s="74" t="s">
        <v>171</v>
      </c>
      <c r="D7" s="75" t="s">
        <v>13</v>
      </c>
      <c r="E7" s="76" t="s">
        <v>118</v>
      </c>
      <c r="F7" s="77">
        <v>2</v>
      </c>
      <c r="G7" s="77" t="s">
        <v>299</v>
      </c>
      <c r="H7" s="78" t="s">
        <v>239</v>
      </c>
      <c r="I7" s="77" t="s">
        <v>62</v>
      </c>
      <c r="J7" s="78">
        <v>34</v>
      </c>
      <c r="K7" s="77" t="s">
        <v>288</v>
      </c>
      <c r="L7" s="77"/>
    </row>
    <row r="8" spans="1:12" s="79" customFormat="1" ht="22.5" customHeight="1" x14ac:dyDescent="0.3">
      <c r="A8" s="73" t="s">
        <v>278</v>
      </c>
      <c r="B8" s="74" t="s">
        <v>269</v>
      </c>
      <c r="C8" s="74" t="s">
        <v>153</v>
      </c>
      <c r="D8" s="75" t="s">
        <v>53</v>
      </c>
      <c r="E8" s="80" t="s">
        <v>136</v>
      </c>
      <c r="F8" s="77">
        <v>2</v>
      </c>
      <c r="G8" s="77" t="s">
        <v>299</v>
      </c>
      <c r="H8" s="78" t="s">
        <v>240</v>
      </c>
      <c r="I8" s="78" t="s">
        <v>63</v>
      </c>
      <c r="J8" s="78">
        <v>51</v>
      </c>
      <c r="K8" s="77" t="s">
        <v>289</v>
      </c>
      <c r="L8" s="77"/>
    </row>
    <row r="9" spans="1:12" s="79" customFormat="1" ht="22.5" customHeight="1" x14ac:dyDescent="0.3">
      <c r="A9" s="73" t="s">
        <v>278</v>
      </c>
      <c r="B9" s="74" t="s">
        <v>269</v>
      </c>
      <c r="C9" s="74" t="s">
        <v>219</v>
      </c>
      <c r="D9" s="75" t="s">
        <v>79</v>
      </c>
      <c r="E9" s="75" t="s">
        <v>111</v>
      </c>
      <c r="F9" s="77">
        <v>3</v>
      </c>
      <c r="G9" s="77" t="s">
        <v>2</v>
      </c>
      <c r="H9" s="78" t="s">
        <v>242</v>
      </c>
      <c r="I9" s="78" t="s">
        <v>75</v>
      </c>
      <c r="J9" s="78">
        <v>55</v>
      </c>
      <c r="K9" s="77" t="s">
        <v>289</v>
      </c>
      <c r="L9" s="77"/>
    </row>
    <row r="10" spans="1:12" s="79" customFormat="1" ht="22.5" customHeight="1" x14ac:dyDescent="0.3">
      <c r="A10" s="73" t="s">
        <v>278</v>
      </c>
      <c r="B10" s="74" t="s">
        <v>270</v>
      </c>
      <c r="C10" s="74" t="s">
        <v>172</v>
      </c>
      <c r="D10" s="75" t="s">
        <v>15</v>
      </c>
      <c r="E10" s="80" t="s">
        <v>101</v>
      </c>
      <c r="F10" s="77">
        <v>2</v>
      </c>
      <c r="G10" s="77" t="s">
        <v>93</v>
      </c>
      <c r="H10" s="78" t="s">
        <v>240</v>
      </c>
      <c r="I10" s="78" t="s">
        <v>261</v>
      </c>
      <c r="J10" s="78">
        <v>23</v>
      </c>
      <c r="K10" s="77" t="s">
        <v>287</v>
      </c>
      <c r="L10" s="77"/>
    </row>
    <row r="11" spans="1:12" s="79" customFormat="1" ht="22.5" customHeight="1" x14ac:dyDescent="0.3">
      <c r="A11" s="73" t="s">
        <v>278</v>
      </c>
      <c r="B11" s="74" t="s">
        <v>270</v>
      </c>
      <c r="C11" s="74" t="s">
        <v>159</v>
      </c>
      <c r="D11" s="75" t="s">
        <v>16</v>
      </c>
      <c r="E11" s="80" t="s">
        <v>94</v>
      </c>
      <c r="F11" s="77">
        <v>3</v>
      </c>
      <c r="G11" s="77" t="s">
        <v>299</v>
      </c>
      <c r="H11" s="78" t="s">
        <v>241</v>
      </c>
      <c r="I11" s="77" t="s">
        <v>87</v>
      </c>
      <c r="J11" s="78">
        <v>36</v>
      </c>
      <c r="K11" s="77" t="s">
        <v>288</v>
      </c>
      <c r="L11" s="77"/>
    </row>
    <row r="12" spans="1:12" s="79" customFormat="1" ht="22.5" customHeight="1" x14ac:dyDescent="0.3">
      <c r="A12" s="73" t="s">
        <v>278</v>
      </c>
      <c r="B12" s="74" t="s">
        <v>270</v>
      </c>
      <c r="C12" s="74" t="s">
        <v>171</v>
      </c>
      <c r="D12" s="75" t="s">
        <v>13</v>
      </c>
      <c r="E12" s="76" t="s">
        <v>118</v>
      </c>
      <c r="F12" s="77">
        <v>2</v>
      </c>
      <c r="G12" s="77" t="s">
        <v>299</v>
      </c>
      <c r="H12" s="78" t="s">
        <v>243</v>
      </c>
      <c r="I12" s="78" t="s">
        <v>63</v>
      </c>
      <c r="J12" s="78">
        <v>35</v>
      </c>
      <c r="K12" s="77" t="s">
        <v>288</v>
      </c>
      <c r="L12" s="77"/>
    </row>
    <row r="13" spans="1:12" s="79" customFormat="1" ht="22.5" customHeight="1" x14ac:dyDescent="0.3">
      <c r="A13" s="73" t="s">
        <v>278</v>
      </c>
      <c r="B13" s="74" t="s">
        <v>270</v>
      </c>
      <c r="C13" s="74" t="s">
        <v>201</v>
      </c>
      <c r="D13" s="75" t="s">
        <v>55</v>
      </c>
      <c r="E13" s="80" t="s">
        <v>128</v>
      </c>
      <c r="F13" s="77">
        <v>2</v>
      </c>
      <c r="G13" s="77" t="s">
        <v>299</v>
      </c>
      <c r="H13" s="78" t="s">
        <v>245</v>
      </c>
      <c r="I13" s="77" t="s">
        <v>62</v>
      </c>
      <c r="J13" s="78">
        <v>35</v>
      </c>
      <c r="K13" s="77" t="s">
        <v>288</v>
      </c>
      <c r="L13" s="77"/>
    </row>
    <row r="14" spans="1:12" s="79" customFormat="1" ht="22.5" customHeight="1" x14ac:dyDescent="0.3">
      <c r="A14" s="73" t="s">
        <v>278</v>
      </c>
      <c r="B14" s="74" t="s">
        <v>270</v>
      </c>
      <c r="C14" s="74" t="s">
        <v>220</v>
      </c>
      <c r="D14" s="75" t="s">
        <v>37</v>
      </c>
      <c r="E14" s="80" t="s">
        <v>109</v>
      </c>
      <c r="F14" s="77">
        <v>2</v>
      </c>
      <c r="G14" s="77" t="s">
        <v>2</v>
      </c>
      <c r="H14" s="78" t="s">
        <v>253</v>
      </c>
      <c r="I14" s="77" t="s">
        <v>62</v>
      </c>
      <c r="J14" s="78">
        <v>40</v>
      </c>
      <c r="K14" s="77" t="s">
        <v>289</v>
      </c>
      <c r="L14" s="77" t="s">
        <v>295</v>
      </c>
    </row>
    <row r="15" spans="1:12" s="79" customFormat="1" ht="22.5" customHeight="1" x14ac:dyDescent="0.3">
      <c r="A15" s="73" t="s">
        <v>278</v>
      </c>
      <c r="B15" s="74" t="s">
        <v>270</v>
      </c>
      <c r="C15" s="74" t="s">
        <v>220</v>
      </c>
      <c r="D15" s="75" t="s">
        <v>37</v>
      </c>
      <c r="E15" s="80" t="s">
        <v>109</v>
      </c>
      <c r="F15" s="77">
        <v>2</v>
      </c>
      <c r="G15" s="77" t="s">
        <v>2</v>
      </c>
      <c r="H15" s="78" t="s">
        <v>242</v>
      </c>
      <c r="I15" s="77" t="s">
        <v>62</v>
      </c>
      <c r="J15" s="78">
        <v>19</v>
      </c>
      <c r="K15" s="77" t="s">
        <v>289</v>
      </c>
      <c r="L15" s="77" t="s">
        <v>295</v>
      </c>
    </row>
    <row r="16" spans="1:12" s="79" customFormat="1" ht="22.5" customHeight="1" x14ac:dyDescent="0.3">
      <c r="A16" s="73" t="s">
        <v>278</v>
      </c>
      <c r="B16" s="74" t="s">
        <v>270</v>
      </c>
      <c r="C16" s="74" t="s">
        <v>153</v>
      </c>
      <c r="D16" s="75" t="s">
        <v>53</v>
      </c>
      <c r="E16" s="80" t="s">
        <v>136</v>
      </c>
      <c r="F16" s="77">
        <v>2</v>
      </c>
      <c r="G16" s="77" t="s">
        <v>299</v>
      </c>
      <c r="H16" s="78" t="s">
        <v>244</v>
      </c>
      <c r="I16" s="77" t="s">
        <v>62</v>
      </c>
      <c r="J16" s="78">
        <v>58</v>
      </c>
      <c r="K16" s="77" t="s">
        <v>289</v>
      </c>
      <c r="L16" s="77"/>
    </row>
    <row r="17" spans="1:12" s="79" customFormat="1" ht="22.5" customHeight="1" x14ac:dyDescent="0.3">
      <c r="A17" s="73" t="s">
        <v>278</v>
      </c>
      <c r="B17" s="74" t="s">
        <v>270</v>
      </c>
      <c r="C17" s="74" t="s">
        <v>221</v>
      </c>
      <c r="D17" s="75" t="s">
        <v>48</v>
      </c>
      <c r="E17" s="76" t="s">
        <v>98</v>
      </c>
      <c r="F17" s="77">
        <v>3</v>
      </c>
      <c r="G17" s="77" t="s">
        <v>1</v>
      </c>
      <c r="H17" s="78" t="s">
        <v>246</v>
      </c>
      <c r="I17" s="77" t="s">
        <v>62</v>
      </c>
      <c r="J17" s="78">
        <v>7</v>
      </c>
      <c r="K17" s="77" t="s">
        <v>289</v>
      </c>
      <c r="L17" s="77"/>
    </row>
    <row r="18" spans="1:12" s="79" customFormat="1" ht="22.5" customHeight="1" x14ac:dyDescent="0.3">
      <c r="A18" s="73" t="s">
        <v>278</v>
      </c>
      <c r="B18" s="74" t="s">
        <v>270</v>
      </c>
      <c r="C18" s="74" t="s">
        <v>198</v>
      </c>
      <c r="D18" s="75" t="s">
        <v>30</v>
      </c>
      <c r="E18" s="73" t="s">
        <v>129</v>
      </c>
      <c r="F18" s="77">
        <v>3</v>
      </c>
      <c r="G18" s="77" t="s">
        <v>299</v>
      </c>
      <c r="H18" s="78" t="s">
        <v>239</v>
      </c>
      <c r="I18" s="77" t="s">
        <v>63</v>
      </c>
      <c r="J18" s="78">
        <v>47</v>
      </c>
      <c r="K18" s="77" t="s">
        <v>290</v>
      </c>
      <c r="L18" s="77"/>
    </row>
    <row r="19" spans="1:12" s="79" customFormat="1" ht="22.5" customHeight="1" x14ac:dyDescent="0.3">
      <c r="A19" s="73" t="s">
        <v>278</v>
      </c>
      <c r="B19" s="74" t="s">
        <v>271</v>
      </c>
      <c r="C19" s="74" t="s">
        <v>192</v>
      </c>
      <c r="D19" s="75" t="s">
        <v>56</v>
      </c>
      <c r="E19" s="76" t="s">
        <v>120</v>
      </c>
      <c r="F19" s="77">
        <v>2</v>
      </c>
      <c r="G19" s="77" t="s">
        <v>93</v>
      </c>
      <c r="H19" s="78" t="s">
        <v>239</v>
      </c>
      <c r="I19" s="78" t="s">
        <v>235</v>
      </c>
      <c r="J19" s="78" t="s">
        <v>283</v>
      </c>
      <c r="K19" s="77" t="s">
        <v>287</v>
      </c>
      <c r="L19" s="77"/>
    </row>
    <row r="20" spans="1:12" s="79" customFormat="1" ht="22.5" customHeight="1" x14ac:dyDescent="0.3">
      <c r="A20" s="73" t="s">
        <v>278</v>
      </c>
      <c r="B20" s="74" t="s">
        <v>271</v>
      </c>
      <c r="C20" s="74" t="s">
        <v>183</v>
      </c>
      <c r="D20" s="75" t="s">
        <v>26</v>
      </c>
      <c r="E20" s="75" t="s">
        <v>100</v>
      </c>
      <c r="F20" s="77">
        <v>3</v>
      </c>
      <c r="G20" s="77" t="s">
        <v>125</v>
      </c>
      <c r="H20" s="78" t="s">
        <v>241</v>
      </c>
      <c r="I20" s="78" t="s">
        <v>256</v>
      </c>
      <c r="J20" s="78">
        <f>16 + 14</f>
        <v>30</v>
      </c>
      <c r="K20" s="77" t="s">
        <v>288</v>
      </c>
      <c r="L20" s="77"/>
    </row>
    <row r="21" spans="1:12" s="79" customFormat="1" ht="22.5" customHeight="1" x14ac:dyDescent="0.3">
      <c r="A21" s="73" t="s">
        <v>278</v>
      </c>
      <c r="B21" s="74" t="s">
        <v>271</v>
      </c>
      <c r="C21" s="74" t="s">
        <v>159</v>
      </c>
      <c r="D21" s="75" t="s">
        <v>16</v>
      </c>
      <c r="E21" s="80" t="s">
        <v>94</v>
      </c>
      <c r="F21" s="77">
        <v>3</v>
      </c>
      <c r="G21" s="77" t="s">
        <v>299</v>
      </c>
      <c r="H21" s="78" t="s">
        <v>244</v>
      </c>
      <c r="I21" s="77" t="s">
        <v>63</v>
      </c>
      <c r="J21" s="78">
        <v>35</v>
      </c>
      <c r="K21" s="77" t="s">
        <v>288</v>
      </c>
      <c r="L21" s="77"/>
    </row>
    <row r="22" spans="1:12" s="79" customFormat="1" ht="22.5" customHeight="1" x14ac:dyDescent="0.3">
      <c r="A22" s="73" t="s">
        <v>278</v>
      </c>
      <c r="B22" s="74" t="s">
        <v>271</v>
      </c>
      <c r="C22" s="74" t="s">
        <v>187</v>
      </c>
      <c r="D22" s="75" t="s">
        <v>68</v>
      </c>
      <c r="E22" s="75" t="s">
        <v>186</v>
      </c>
      <c r="F22" s="77">
        <v>2</v>
      </c>
      <c r="G22" s="77" t="s">
        <v>299</v>
      </c>
      <c r="H22" s="78" t="s">
        <v>245</v>
      </c>
      <c r="I22" s="77" t="s">
        <v>87</v>
      </c>
      <c r="J22" s="78">
        <v>20</v>
      </c>
      <c r="K22" s="77" t="s">
        <v>289</v>
      </c>
      <c r="L22" s="77"/>
    </row>
    <row r="23" spans="1:12" s="79" customFormat="1" ht="22.5" customHeight="1" x14ac:dyDescent="0.3">
      <c r="A23" s="73" t="s">
        <v>278</v>
      </c>
      <c r="B23" s="74" t="s">
        <v>271</v>
      </c>
      <c r="C23" s="74" t="s">
        <v>212</v>
      </c>
      <c r="D23" s="75" t="s">
        <v>59</v>
      </c>
      <c r="E23" s="80" t="s">
        <v>99</v>
      </c>
      <c r="F23" s="77">
        <v>3</v>
      </c>
      <c r="G23" s="77" t="s">
        <v>1</v>
      </c>
      <c r="H23" s="78" t="s">
        <v>243</v>
      </c>
      <c r="I23" s="78" t="s">
        <v>62</v>
      </c>
      <c r="J23" s="78">
        <v>44</v>
      </c>
      <c r="K23" s="77" t="s">
        <v>290</v>
      </c>
      <c r="L23" s="77"/>
    </row>
    <row r="24" spans="1:12" s="79" customFormat="1" ht="22.5" customHeight="1" x14ac:dyDescent="0.3">
      <c r="A24" s="73" t="s">
        <v>279</v>
      </c>
      <c r="B24" s="74" t="s">
        <v>269</v>
      </c>
      <c r="C24" s="74" t="s">
        <v>167</v>
      </c>
      <c r="D24" s="75" t="s">
        <v>65</v>
      </c>
      <c r="E24" s="80" t="s">
        <v>131</v>
      </c>
      <c r="F24" s="77">
        <v>3</v>
      </c>
      <c r="G24" s="77" t="s">
        <v>299</v>
      </c>
      <c r="H24" s="78" t="s">
        <v>242</v>
      </c>
      <c r="I24" s="77" t="s">
        <v>62</v>
      </c>
      <c r="J24" s="78">
        <v>34</v>
      </c>
      <c r="K24" s="77" t="s">
        <v>288</v>
      </c>
      <c r="L24" s="77"/>
    </row>
    <row r="25" spans="1:12" s="79" customFormat="1" ht="22.5" customHeight="1" x14ac:dyDescent="0.3">
      <c r="A25" s="73" t="s">
        <v>279</v>
      </c>
      <c r="B25" s="74" t="s">
        <v>269</v>
      </c>
      <c r="C25" s="74" t="s">
        <v>218</v>
      </c>
      <c r="D25" s="73" t="s">
        <v>45</v>
      </c>
      <c r="E25" s="76" t="s">
        <v>95</v>
      </c>
      <c r="F25" s="77">
        <v>3</v>
      </c>
      <c r="G25" s="77" t="s">
        <v>1</v>
      </c>
      <c r="H25" s="78" t="s">
        <v>253</v>
      </c>
      <c r="I25" s="78" t="s">
        <v>62</v>
      </c>
      <c r="J25" s="78">
        <v>17</v>
      </c>
      <c r="K25" s="77" t="s">
        <v>288</v>
      </c>
      <c r="L25" s="77"/>
    </row>
    <row r="26" spans="1:12" s="79" customFormat="1" ht="22.5" customHeight="1" x14ac:dyDescent="0.3">
      <c r="A26" s="73" t="s">
        <v>279</v>
      </c>
      <c r="B26" s="74" t="s">
        <v>269</v>
      </c>
      <c r="C26" s="74" t="s">
        <v>159</v>
      </c>
      <c r="D26" s="75" t="s">
        <v>16</v>
      </c>
      <c r="E26" s="75" t="s">
        <v>263</v>
      </c>
      <c r="F26" s="77">
        <v>3</v>
      </c>
      <c r="G26" s="77" t="s">
        <v>2</v>
      </c>
      <c r="H26" s="78" t="s">
        <v>240</v>
      </c>
      <c r="I26" s="78" t="s">
        <v>76</v>
      </c>
      <c r="J26" s="78">
        <v>34</v>
      </c>
      <c r="K26" s="77" t="s">
        <v>288</v>
      </c>
      <c r="L26" s="77"/>
    </row>
    <row r="27" spans="1:12" s="79" customFormat="1" ht="22.5" customHeight="1" x14ac:dyDescent="0.3">
      <c r="A27" s="73" t="s">
        <v>279</v>
      </c>
      <c r="B27" s="74" t="s">
        <v>269</v>
      </c>
      <c r="C27" s="74" t="s">
        <v>153</v>
      </c>
      <c r="D27" s="75" t="s">
        <v>53</v>
      </c>
      <c r="E27" s="80" t="s">
        <v>136</v>
      </c>
      <c r="F27" s="77">
        <v>2</v>
      </c>
      <c r="G27" s="77" t="s">
        <v>299</v>
      </c>
      <c r="H27" s="78" t="s">
        <v>239</v>
      </c>
      <c r="I27" s="78" t="s">
        <v>87</v>
      </c>
      <c r="J27" s="81" t="s">
        <v>266</v>
      </c>
      <c r="K27" s="77" t="s">
        <v>289</v>
      </c>
      <c r="L27" s="77"/>
    </row>
    <row r="28" spans="1:12" s="79" customFormat="1" ht="22.5" customHeight="1" x14ac:dyDescent="0.3">
      <c r="A28" s="73" t="s">
        <v>279</v>
      </c>
      <c r="B28" s="74" t="s">
        <v>269</v>
      </c>
      <c r="C28" s="77" t="s">
        <v>152</v>
      </c>
      <c r="D28" s="75" t="s">
        <v>61</v>
      </c>
      <c r="E28" s="75" t="s">
        <v>151</v>
      </c>
      <c r="F28" s="77">
        <v>2</v>
      </c>
      <c r="G28" s="77" t="s">
        <v>299</v>
      </c>
      <c r="H28" s="78" t="s">
        <v>253</v>
      </c>
      <c r="I28" s="78" t="s">
        <v>63</v>
      </c>
      <c r="J28" s="78">
        <v>51</v>
      </c>
      <c r="K28" s="77" t="s">
        <v>289</v>
      </c>
      <c r="L28" s="77"/>
    </row>
    <row r="29" spans="1:12" s="79" customFormat="1" ht="22.5" customHeight="1" x14ac:dyDescent="0.3">
      <c r="A29" s="73" t="s">
        <v>279</v>
      </c>
      <c r="B29" s="74" t="s">
        <v>269</v>
      </c>
      <c r="C29" s="74" t="s">
        <v>211</v>
      </c>
      <c r="D29" s="73" t="s">
        <v>47</v>
      </c>
      <c r="E29" s="80" t="s">
        <v>94</v>
      </c>
      <c r="F29" s="77">
        <v>2</v>
      </c>
      <c r="G29" s="77" t="s">
        <v>1</v>
      </c>
      <c r="H29" s="78" t="s">
        <v>243</v>
      </c>
      <c r="I29" s="77" t="s">
        <v>62</v>
      </c>
      <c r="J29" s="78">
        <v>24</v>
      </c>
      <c r="K29" s="77" t="s">
        <v>289</v>
      </c>
      <c r="L29" s="77"/>
    </row>
    <row r="30" spans="1:12" s="79" customFormat="1" ht="22.5" customHeight="1" x14ac:dyDescent="0.3">
      <c r="A30" s="73" t="s">
        <v>279</v>
      </c>
      <c r="B30" s="74" t="s">
        <v>269</v>
      </c>
      <c r="C30" s="74" t="s">
        <v>237</v>
      </c>
      <c r="D30" s="75" t="s">
        <v>40</v>
      </c>
      <c r="E30" s="80" t="s">
        <v>106</v>
      </c>
      <c r="F30" s="74">
        <v>3</v>
      </c>
      <c r="G30" s="77" t="s">
        <v>258</v>
      </c>
      <c r="H30" s="78" t="s">
        <v>245</v>
      </c>
      <c r="I30" s="78" t="s">
        <v>257</v>
      </c>
      <c r="J30" s="81" t="s">
        <v>266</v>
      </c>
      <c r="K30" s="77" t="s">
        <v>290</v>
      </c>
      <c r="L30" s="77"/>
    </row>
    <row r="31" spans="1:12" s="79" customFormat="1" ht="22.5" customHeight="1" x14ac:dyDescent="0.3">
      <c r="A31" s="73" t="s">
        <v>279</v>
      </c>
      <c r="B31" s="74" t="s">
        <v>269</v>
      </c>
      <c r="C31" s="74" t="s">
        <v>228</v>
      </c>
      <c r="D31" s="73" t="s">
        <v>72</v>
      </c>
      <c r="E31" s="80" t="s">
        <v>130</v>
      </c>
      <c r="F31" s="77">
        <v>2</v>
      </c>
      <c r="G31" s="77" t="s">
        <v>299</v>
      </c>
      <c r="H31" s="78" t="s">
        <v>244</v>
      </c>
      <c r="I31" s="77" t="s">
        <v>62</v>
      </c>
      <c r="J31" s="78">
        <v>44</v>
      </c>
      <c r="K31" s="77" t="s">
        <v>290</v>
      </c>
      <c r="L31" s="77"/>
    </row>
    <row r="32" spans="1:12" s="79" customFormat="1" ht="22.5" customHeight="1" x14ac:dyDescent="0.3">
      <c r="A32" s="73" t="s">
        <v>279</v>
      </c>
      <c r="B32" s="74" t="s">
        <v>269</v>
      </c>
      <c r="C32" s="74" t="s">
        <v>177</v>
      </c>
      <c r="D32" s="75" t="s">
        <v>29</v>
      </c>
      <c r="E32" s="75" t="s">
        <v>176</v>
      </c>
      <c r="F32" s="77">
        <v>3</v>
      </c>
      <c r="G32" s="77" t="s">
        <v>299</v>
      </c>
      <c r="H32" s="78" t="s">
        <v>246</v>
      </c>
      <c r="I32" s="78" t="s">
        <v>63</v>
      </c>
      <c r="J32" s="78">
        <v>42</v>
      </c>
      <c r="K32" s="77" t="s">
        <v>290</v>
      </c>
      <c r="L32" s="77"/>
    </row>
    <row r="33" spans="1:12" s="79" customFormat="1" ht="22.5" customHeight="1" x14ac:dyDescent="0.3">
      <c r="A33" s="73" t="s">
        <v>279</v>
      </c>
      <c r="B33" s="74" t="s">
        <v>269</v>
      </c>
      <c r="C33" s="74" t="s">
        <v>227</v>
      </c>
      <c r="D33" s="73" t="s">
        <v>78</v>
      </c>
      <c r="E33" s="80" t="s">
        <v>110</v>
      </c>
      <c r="F33" s="77">
        <v>3</v>
      </c>
      <c r="G33" s="77" t="s">
        <v>2</v>
      </c>
      <c r="H33" s="78" t="s">
        <v>239</v>
      </c>
      <c r="I33" s="77" t="s">
        <v>62</v>
      </c>
      <c r="J33" s="78">
        <v>59</v>
      </c>
      <c r="K33" s="77" t="s">
        <v>290</v>
      </c>
      <c r="L33" s="77"/>
    </row>
    <row r="34" spans="1:12" s="79" customFormat="1" ht="22.5" customHeight="1" x14ac:dyDescent="0.3">
      <c r="A34" s="73" t="s">
        <v>279</v>
      </c>
      <c r="B34" s="74" t="s">
        <v>270</v>
      </c>
      <c r="C34" s="74" t="s">
        <v>156</v>
      </c>
      <c r="D34" s="75" t="s">
        <v>23</v>
      </c>
      <c r="E34" s="76" t="s">
        <v>260</v>
      </c>
      <c r="F34" s="77">
        <v>2</v>
      </c>
      <c r="G34" s="77" t="s">
        <v>299</v>
      </c>
      <c r="H34" s="78" t="s">
        <v>244</v>
      </c>
      <c r="I34" s="78" t="s">
        <v>62</v>
      </c>
      <c r="J34" s="78">
        <v>43</v>
      </c>
      <c r="K34" s="77" t="s">
        <v>287</v>
      </c>
      <c r="L34" s="77"/>
    </row>
    <row r="35" spans="1:12" s="79" customFormat="1" ht="22.5" customHeight="1" x14ac:dyDescent="0.3">
      <c r="A35" s="73" t="s">
        <v>279</v>
      </c>
      <c r="B35" s="74" t="s">
        <v>270</v>
      </c>
      <c r="C35" s="74" t="s">
        <v>150</v>
      </c>
      <c r="D35" s="75" t="s">
        <v>64</v>
      </c>
      <c r="E35" s="75" t="s">
        <v>149</v>
      </c>
      <c r="F35" s="77">
        <v>2</v>
      </c>
      <c r="G35" s="77" t="s">
        <v>299</v>
      </c>
      <c r="H35" s="73" t="s">
        <v>254</v>
      </c>
      <c r="I35" s="78" t="s">
        <v>63</v>
      </c>
      <c r="J35" s="78">
        <v>34</v>
      </c>
      <c r="K35" s="77" t="s">
        <v>287</v>
      </c>
      <c r="L35" s="77"/>
    </row>
    <row r="36" spans="1:12" s="79" customFormat="1" ht="22.5" customHeight="1" x14ac:dyDescent="0.3">
      <c r="A36" s="73" t="s">
        <v>279</v>
      </c>
      <c r="B36" s="74" t="s">
        <v>270</v>
      </c>
      <c r="C36" s="74" t="s">
        <v>159</v>
      </c>
      <c r="D36" s="75" t="s">
        <v>16</v>
      </c>
      <c r="E36" s="73" t="s">
        <v>94</v>
      </c>
      <c r="F36" s="77">
        <v>3</v>
      </c>
      <c r="G36" s="77" t="s">
        <v>125</v>
      </c>
      <c r="H36" s="78" t="s">
        <v>241</v>
      </c>
      <c r="I36" s="78" t="s">
        <v>126</v>
      </c>
      <c r="J36" s="78">
        <f>17+33</f>
        <v>50</v>
      </c>
      <c r="K36" s="77" t="s">
        <v>288</v>
      </c>
      <c r="L36" s="77"/>
    </row>
    <row r="37" spans="1:12" s="79" customFormat="1" ht="22.5" customHeight="1" x14ac:dyDescent="0.3">
      <c r="A37" s="73" t="s">
        <v>279</v>
      </c>
      <c r="B37" s="74" t="s">
        <v>270</v>
      </c>
      <c r="C37" s="74" t="s">
        <v>159</v>
      </c>
      <c r="D37" s="75" t="s">
        <v>16</v>
      </c>
      <c r="E37" s="73" t="s">
        <v>118</v>
      </c>
      <c r="F37" s="77">
        <v>3</v>
      </c>
      <c r="G37" s="77" t="s">
        <v>2</v>
      </c>
      <c r="H37" s="78" t="s">
        <v>253</v>
      </c>
      <c r="I37" s="77" t="s">
        <v>62</v>
      </c>
      <c r="J37" s="78">
        <v>35</v>
      </c>
      <c r="K37" s="77" t="s">
        <v>288</v>
      </c>
      <c r="L37" s="77"/>
    </row>
    <row r="38" spans="1:12" s="79" customFormat="1" ht="22.5" customHeight="1" x14ac:dyDescent="0.3">
      <c r="A38" s="73" t="s">
        <v>279</v>
      </c>
      <c r="B38" s="74" t="s">
        <v>270</v>
      </c>
      <c r="C38" s="74" t="s">
        <v>167</v>
      </c>
      <c r="D38" s="75" t="s">
        <v>65</v>
      </c>
      <c r="E38" s="80" t="s">
        <v>131</v>
      </c>
      <c r="F38" s="77">
        <v>3</v>
      </c>
      <c r="G38" s="77" t="s">
        <v>299</v>
      </c>
      <c r="H38" s="78" t="s">
        <v>246</v>
      </c>
      <c r="I38" s="77" t="s">
        <v>87</v>
      </c>
      <c r="J38" s="78">
        <v>36</v>
      </c>
      <c r="K38" s="77" t="s">
        <v>288</v>
      </c>
      <c r="L38" s="77"/>
    </row>
    <row r="39" spans="1:12" s="79" customFormat="1" ht="22.5" customHeight="1" x14ac:dyDescent="0.3">
      <c r="A39" s="73" t="s">
        <v>279</v>
      </c>
      <c r="B39" s="74" t="s">
        <v>270</v>
      </c>
      <c r="C39" s="74" t="s">
        <v>222</v>
      </c>
      <c r="D39" s="75" t="s">
        <v>91</v>
      </c>
      <c r="E39" s="80" t="s">
        <v>106</v>
      </c>
      <c r="F39" s="77">
        <v>3</v>
      </c>
      <c r="G39" s="77" t="s">
        <v>93</v>
      </c>
      <c r="H39" s="78" t="s">
        <v>244</v>
      </c>
      <c r="I39" s="78" t="s">
        <v>261</v>
      </c>
      <c r="J39" s="78">
        <v>40</v>
      </c>
      <c r="K39" s="77" t="s">
        <v>289</v>
      </c>
      <c r="L39" s="77" t="s">
        <v>295</v>
      </c>
    </row>
    <row r="40" spans="1:12" s="79" customFormat="1" ht="22.5" customHeight="1" x14ac:dyDescent="0.3">
      <c r="A40" s="73" t="s">
        <v>279</v>
      </c>
      <c r="B40" s="74" t="s">
        <v>270</v>
      </c>
      <c r="C40" s="74" t="s">
        <v>222</v>
      </c>
      <c r="D40" s="75" t="s">
        <v>91</v>
      </c>
      <c r="E40" s="80" t="s">
        <v>106</v>
      </c>
      <c r="F40" s="77">
        <v>3</v>
      </c>
      <c r="G40" s="77" t="s">
        <v>93</v>
      </c>
      <c r="H40" s="78" t="s">
        <v>243</v>
      </c>
      <c r="I40" s="78" t="s">
        <v>236</v>
      </c>
      <c r="J40" s="78">
        <v>35</v>
      </c>
      <c r="K40" s="77" t="s">
        <v>289</v>
      </c>
      <c r="L40" s="77" t="s">
        <v>295</v>
      </c>
    </row>
    <row r="41" spans="1:12" s="79" customFormat="1" ht="22.5" customHeight="1" x14ac:dyDescent="0.3">
      <c r="A41" s="73" t="s">
        <v>279</v>
      </c>
      <c r="B41" s="74" t="s">
        <v>270</v>
      </c>
      <c r="C41" s="74" t="s">
        <v>143</v>
      </c>
      <c r="D41" s="73" t="s">
        <v>67</v>
      </c>
      <c r="E41" s="80" t="s">
        <v>136</v>
      </c>
      <c r="F41" s="77">
        <v>3</v>
      </c>
      <c r="G41" s="77" t="s">
        <v>299</v>
      </c>
      <c r="H41" s="78" t="s">
        <v>293</v>
      </c>
      <c r="I41" s="77" t="s">
        <v>80</v>
      </c>
      <c r="J41" s="78">
        <v>56</v>
      </c>
      <c r="K41" s="77" t="s">
        <v>289</v>
      </c>
      <c r="L41" s="77"/>
    </row>
    <row r="42" spans="1:12" s="79" customFormat="1" ht="22.5" customHeight="1" x14ac:dyDescent="0.3">
      <c r="A42" s="73" t="s">
        <v>279</v>
      </c>
      <c r="B42" s="74" t="s">
        <v>270</v>
      </c>
      <c r="C42" s="74" t="s">
        <v>227</v>
      </c>
      <c r="D42" s="73" t="s">
        <v>78</v>
      </c>
      <c r="E42" s="80" t="s">
        <v>110</v>
      </c>
      <c r="F42" s="77">
        <v>3</v>
      </c>
      <c r="G42" s="77" t="s">
        <v>2</v>
      </c>
      <c r="H42" s="78" t="s">
        <v>294</v>
      </c>
      <c r="I42" s="77" t="s">
        <v>63</v>
      </c>
      <c r="J42" s="78">
        <v>36</v>
      </c>
      <c r="K42" s="77" t="s">
        <v>290</v>
      </c>
      <c r="L42" s="77"/>
    </row>
    <row r="43" spans="1:12" s="79" customFormat="1" ht="22.5" customHeight="1" x14ac:dyDescent="0.3">
      <c r="A43" s="73" t="s">
        <v>279</v>
      </c>
      <c r="B43" s="74" t="s">
        <v>270</v>
      </c>
      <c r="C43" s="74" t="s">
        <v>213</v>
      </c>
      <c r="D43" s="75" t="s">
        <v>50</v>
      </c>
      <c r="E43" s="80" t="s">
        <v>95</v>
      </c>
      <c r="F43" s="77">
        <v>3</v>
      </c>
      <c r="G43" s="77" t="s">
        <v>1</v>
      </c>
      <c r="H43" s="78" t="s">
        <v>245</v>
      </c>
      <c r="I43" s="78" t="s">
        <v>62</v>
      </c>
      <c r="J43" s="78">
        <v>5</v>
      </c>
      <c r="K43" s="77" t="s">
        <v>290</v>
      </c>
      <c r="L43" s="77"/>
    </row>
    <row r="44" spans="1:12" s="79" customFormat="1" ht="22.5" customHeight="1" x14ac:dyDescent="0.3">
      <c r="A44" s="73" t="s">
        <v>279</v>
      </c>
      <c r="B44" s="74" t="s">
        <v>270</v>
      </c>
      <c r="C44" s="74" t="s">
        <v>178</v>
      </c>
      <c r="D44" s="73" t="s">
        <v>32</v>
      </c>
      <c r="E44" s="75" t="s">
        <v>176</v>
      </c>
      <c r="F44" s="77">
        <v>3</v>
      </c>
      <c r="G44" s="77" t="s">
        <v>299</v>
      </c>
      <c r="H44" s="78" t="s">
        <v>247</v>
      </c>
      <c r="I44" s="77" t="s">
        <v>87</v>
      </c>
      <c r="J44" s="78">
        <v>22</v>
      </c>
      <c r="K44" s="77" t="s">
        <v>290</v>
      </c>
      <c r="L44" s="77"/>
    </row>
    <row r="45" spans="1:12" s="79" customFormat="1" ht="22.5" customHeight="1" x14ac:dyDescent="0.3">
      <c r="A45" s="73" t="s">
        <v>279</v>
      </c>
      <c r="B45" s="74" t="s">
        <v>270</v>
      </c>
      <c r="C45" s="77" t="s">
        <v>228</v>
      </c>
      <c r="D45" s="75" t="s">
        <v>72</v>
      </c>
      <c r="E45" s="80" t="s">
        <v>130</v>
      </c>
      <c r="F45" s="77">
        <v>2</v>
      </c>
      <c r="G45" s="77" t="s">
        <v>299</v>
      </c>
      <c r="H45" s="78" t="s">
        <v>242</v>
      </c>
      <c r="I45" s="77" t="s">
        <v>63</v>
      </c>
      <c r="J45" s="78">
        <v>44</v>
      </c>
      <c r="K45" s="77" t="s">
        <v>290</v>
      </c>
      <c r="L45" s="77"/>
    </row>
    <row r="46" spans="1:12" s="79" customFormat="1" ht="22.5" customHeight="1" x14ac:dyDescent="0.3">
      <c r="A46" s="73" t="s">
        <v>279</v>
      </c>
      <c r="B46" s="74" t="s">
        <v>271</v>
      </c>
      <c r="C46" s="74" t="s">
        <v>156</v>
      </c>
      <c r="D46" s="75" t="s">
        <v>23</v>
      </c>
      <c r="E46" s="76" t="s">
        <v>195</v>
      </c>
      <c r="F46" s="77">
        <v>2</v>
      </c>
      <c r="G46" s="77" t="s">
        <v>93</v>
      </c>
      <c r="H46" s="78" t="s">
        <v>240</v>
      </c>
      <c r="I46" s="78" t="s">
        <v>235</v>
      </c>
      <c r="J46" s="78" t="s">
        <v>284</v>
      </c>
      <c r="K46" s="77" t="s">
        <v>287</v>
      </c>
      <c r="L46" s="77"/>
    </row>
    <row r="47" spans="1:12" s="79" customFormat="1" ht="22.5" customHeight="1" x14ac:dyDescent="0.3">
      <c r="A47" s="73" t="s">
        <v>279</v>
      </c>
      <c r="B47" s="74" t="s">
        <v>271</v>
      </c>
      <c r="C47" s="74" t="s">
        <v>204</v>
      </c>
      <c r="D47" s="75" t="s">
        <v>57</v>
      </c>
      <c r="E47" s="76" t="s">
        <v>100</v>
      </c>
      <c r="F47" s="77">
        <v>2</v>
      </c>
      <c r="G47" s="77" t="s">
        <v>1</v>
      </c>
      <c r="H47" s="78" t="s">
        <v>241</v>
      </c>
      <c r="I47" s="77" t="s">
        <v>62</v>
      </c>
      <c r="J47" s="78">
        <v>17</v>
      </c>
      <c r="K47" s="77" t="s">
        <v>288</v>
      </c>
      <c r="L47" s="77"/>
    </row>
    <row r="48" spans="1:12" s="79" customFormat="1" ht="22.5" customHeight="1" x14ac:dyDescent="0.3">
      <c r="A48" s="73" t="s">
        <v>279</v>
      </c>
      <c r="B48" s="74" t="s">
        <v>271</v>
      </c>
      <c r="C48" s="74" t="s">
        <v>145</v>
      </c>
      <c r="D48" s="75" t="s">
        <v>60</v>
      </c>
      <c r="E48" s="80" t="s">
        <v>155</v>
      </c>
      <c r="F48" s="77">
        <v>3</v>
      </c>
      <c r="G48" s="77" t="s">
        <v>3</v>
      </c>
      <c r="H48" s="78" t="s">
        <v>244</v>
      </c>
      <c r="I48" s="77" t="s">
        <v>80</v>
      </c>
      <c r="J48" s="78">
        <v>60</v>
      </c>
      <c r="K48" s="77" t="s">
        <v>289</v>
      </c>
      <c r="L48" s="77" t="s">
        <v>295</v>
      </c>
    </row>
    <row r="49" spans="1:12" s="79" customFormat="1" ht="22.5" customHeight="1" x14ac:dyDescent="0.3">
      <c r="A49" s="73" t="s">
        <v>279</v>
      </c>
      <c r="B49" s="74" t="s">
        <v>271</v>
      </c>
      <c r="C49" s="74" t="s">
        <v>145</v>
      </c>
      <c r="D49" s="75" t="s">
        <v>60</v>
      </c>
      <c r="E49" s="80" t="s">
        <v>155</v>
      </c>
      <c r="F49" s="77">
        <v>3</v>
      </c>
      <c r="G49" s="77" t="s">
        <v>3</v>
      </c>
      <c r="H49" s="78" t="s">
        <v>243</v>
      </c>
      <c r="I49" s="77" t="s">
        <v>80</v>
      </c>
      <c r="J49" s="78">
        <v>36</v>
      </c>
      <c r="K49" s="77" t="s">
        <v>289</v>
      </c>
      <c r="L49" s="77" t="s">
        <v>295</v>
      </c>
    </row>
    <row r="50" spans="1:12" s="79" customFormat="1" ht="22.5" customHeight="1" x14ac:dyDescent="0.3">
      <c r="A50" s="73" t="s">
        <v>279</v>
      </c>
      <c r="B50" s="74" t="s">
        <v>271</v>
      </c>
      <c r="C50" s="74" t="s">
        <v>217</v>
      </c>
      <c r="D50" s="75" t="s">
        <v>84</v>
      </c>
      <c r="E50" s="75" t="s">
        <v>99</v>
      </c>
      <c r="F50" s="74">
        <v>3</v>
      </c>
      <c r="G50" s="77" t="s">
        <v>1</v>
      </c>
      <c r="H50" s="78" t="s">
        <v>245</v>
      </c>
      <c r="I50" s="77" t="s">
        <v>62</v>
      </c>
      <c r="J50" s="78">
        <v>41</v>
      </c>
      <c r="K50" s="77" t="s">
        <v>290</v>
      </c>
      <c r="L50" s="77"/>
    </row>
    <row r="51" spans="1:12" s="79" customFormat="1" ht="22.5" customHeight="1" x14ac:dyDescent="0.3">
      <c r="A51" s="73" t="s">
        <v>279</v>
      </c>
      <c r="B51" s="74" t="s">
        <v>271</v>
      </c>
      <c r="C51" s="74" t="s">
        <v>230</v>
      </c>
      <c r="D51" s="75" t="s">
        <v>89</v>
      </c>
      <c r="E51" s="75" t="s">
        <v>255</v>
      </c>
      <c r="F51" s="77">
        <v>3</v>
      </c>
      <c r="G51" s="77" t="s">
        <v>2</v>
      </c>
      <c r="H51" s="78" t="s">
        <v>239</v>
      </c>
      <c r="I51" s="78" t="s">
        <v>76</v>
      </c>
      <c r="J51" s="78">
        <v>36</v>
      </c>
      <c r="K51" s="77" t="s">
        <v>290</v>
      </c>
      <c r="L51" s="77"/>
    </row>
    <row r="52" spans="1:12" s="87" customFormat="1" ht="22.5" customHeight="1" x14ac:dyDescent="0.3">
      <c r="A52" s="83" t="s">
        <v>280</v>
      </c>
      <c r="B52" s="84" t="s">
        <v>269</v>
      </c>
      <c r="C52" s="84" t="s">
        <v>147</v>
      </c>
      <c r="D52" s="85" t="s">
        <v>12</v>
      </c>
      <c r="E52" s="85" t="s">
        <v>234</v>
      </c>
      <c r="F52" s="82">
        <v>3</v>
      </c>
      <c r="G52" s="82" t="s">
        <v>299</v>
      </c>
      <c r="H52" s="86" t="s">
        <v>239</v>
      </c>
      <c r="I52" s="86" t="s">
        <v>75</v>
      </c>
      <c r="J52" s="86">
        <v>43</v>
      </c>
      <c r="K52" s="82" t="s">
        <v>287</v>
      </c>
      <c r="L52" s="82"/>
    </row>
    <row r="53" spans="1:12" s="87" customFormat="1" ht="27.6" x14ac:dyDescent="0.3">
      <c r="A53" s="83" t="s">
        <v>280</v>
      </c>
      <c r="B53" s="84" t="s">
        <v>269</v>
      </c>
      <c r="C53" s="84" t="s">
        <v>147</v>
      </c>
      <c r="D53" s="83" t="s">
        <v>12</v>
      </c>
      <c r="E53" s="88" t="s">
        <v>107</v>
      </c>
      <c r="F53" s="86">
        <v>3</v>
      </c>
      <c r="G53" s="82" t="s">
        <v>301</v>
      </c>
      <c r="H53" s="86" t="s">
        <v>240</v>
      </c>
      <c r="I53" s="86" t="s">
        <v>261</v>
      </c>
      <c r="J53" s="86">
        <f>48+5</f>
        <v>53</v>
      </c>
      <c r="K53" s="82" t="s">
        <v>287</v>
      </c>
      <c r="L53" s="82"/>
    </row>
    <row r="54" spans="1:12" s="87" customFormat="1" ht="16.5" customHeight="1" x14ac:dyDescent="0.3">
      <c r="A54" s="83" t="s">
        <v>280</v>
      </c>
      <c r="B54" s="84" t="s">
        <v>269</v>
      </c>
      <c r="C54" s="84" t="s">
        <v>163</v>
      </c>
      <c r="D54" s="85" t="s">
        <v>27</v>
      </c>
      <c r="E54" s="85" t="s">
        <v>186</v>
      </c>
      <c r="F54" s="82">
        <v>3</v>
      </c>
      <c r="G54" s="82" t="s">
        <v>299</v>
      </c>
      <c r="H54" s="86" t="s">
        <v>253</v>
      </c>
      <c r="I54" s="86" t="s">
        <v>87</v>
      </c>
      <c r="J54" s="86">
        <v>36</v>
      </c>
      <c r="K54" s="82" t="s">
        <v>288</v>
      </c>
      <c r="L54" s="82"/>
    </row>
    <row r="55" spans="1:12" s="87" customFormat="1" ht="17.399999999999999" customHeight="1" x14ac:dyDescent="0.3">
      <c r="A55" s="83" t="s">
        <v>280</v>
      </c>
      <c r="B55" s="84" t="s">
        <v>269</v>
      </c>
      <c r="C55" s="84" t="s">
        <v>189</v>
      </c>
      <c r="D55" s="85" t="s">
        <v>35</v>
      </c>
      <c r="E55" s="83" t="s">
        <v>119</v>
      </c>
      <c r="F55" s="82">
        <v>3</v>
      </c>
      <c r="G55" s="82" t="s">
        <v>300</v>
      </c>
      <c r="H55" s="86" t="s">
        <v>245</v>
      </c>
      <c r="I55" s="82" t="s">
        <v>63</v>
      </c>
      <c r="J55" s="86">
        <v>32</v>
      </c>
      <c r="K55" s="82" t="s">
        <v>288</v>
      </c>
      <c r="L55" s="82"/>
    </row>
    <row r="56" spans="1:12" s="87" customFormat="1" ht="17.399999999999999" customHeight="1" x14ac:dyDescent="0.3">
      <c r="A56" s="83" t="s">
        <v>280</v>
      </c>
      <c r="B56" s="84" t="s">
        <v>269</v>
      </c>
      <c r="C56" s="84" t="s">
        <v>225</v>
      </c>
      <c r="D56" s="85" t="s">
        <v>36</v>
      </c>
      <c r="E56" s="89" t="s">
        <v>114</v>
      </c>
      <c r="F56" s="84">
        <v>3</v>
      </c>
      <c r="G56" s="82" t="s">
        <v>300</v>
      </c>
      <c r="H56" s="86" t="s">
        <v>293</v>
      </c>
      <c r="I56" s="86" t="s">
        <v>62</v>
      </c>
      <c r="J56" s="86">
        <f>59+1</f>
        <v>60</v>
      </c>
      <c r="K56" s="82" t="s">
        <v>288</v>
      </c>
      <c r="L56" s="82"/>
    </row>
    <row r="57" spans="1:12" s="87" customFormat="1" x14ac:dyDescent="0.3">
      <c r="A57" s="83" t="s">
        <v>280</v>
      </c>
      <c r="B57" s="84" t="s">
        <v>269</v>
      </c>
      <c r="C57" s="84" t="s">
        <v>223</v>
      </c>
      <c r="D57" s="85" t="s">
        <v>77</v>
      </c>
      <c r="E57" s="89" t="s">
        <v>106</v>
      </c>
      <c r="F57" s="84">
        <v>3</v>
      </c>
      <c r="G57" s="82" t="s">
        <v>300</v>
      </c>
      <c r="H57" s="86" t="s">
        <v>244</v>
      </c>
      <c r="I57" s="86" t="s">
        <v>62</v>
      </c>
      <c r="J57" s="86">
        <f>1+31</f>
        <v>32</v>
      </c>
      <c r="K57" s="82" t="s">
        <v>289</v>
      </c>
      <c r="L57" s="82"/>
    </row>
    <row r="58" spans="1:12" s="87" customFormat="1" ht="17.399999999999999" customHeight="1" x14ac:dyDescent="0.3">
      <c r="A58" s="83" t="s">
        <v>280</v>
      </c>
      <c r="B58" s="84" t="s">
        <v>269</v>
      </c>
      <c r="C58" s="84" t="s">
        <v>185</v>
      </c>
      <c r="D58" s="85" t="s">
        <v>28</v>
      </c>
      <c r="E58" s="83" t="s">
        <v>123</v>
      </c>
      <c r="F58" s="82">
        <v>2</v>
      </c>
      <c r="G58" s="82" t="s">
        <v>299</v>
      </c>
      <c r="H58" s="86" t="s">
        <v>242</v>
      </c>
      <c r="I58" s="82" t="s">
        <v>62</v>
      </c>
      <c r="J58" s="86">
        <v>35</v>
      </c>
      <c r="K58" s="82" t="s">
        <v>289</v>
      </c>
      <c r="L58" s="82"/>
    </row>
    <row r="59" spans="1:12" s="87" customFormat="1" x14ac:dyDescent="0.3">
      <c r="A59" s="83" t="s">
        <v>280</v>
      </c>
      <c r="B59" s="84" t="s">
        <v>269</v>
      </c>
      <c r="C59" s="84" t="s">
        <v>230</v>
      </c>
      <c r="D59" s="85" t="s">
        <v>83</v>
      </c>
      <c r="E59" s="85" t="s">
        <v>115</v>
      </c>
      <c r="F59" s="84">
        <v>3</v>
      </c>
      <c r="G59" s="82" t="s">
        <v>300</v>
      </c>
      <c r="H59" s="86" t="s">
        <v>241</v>
      </c>
      <c r="I59" s="82" t="s">
        <v>62</v>
      </c>
      <c r="J59" s="86">
        <v>34</v>
      </c>
      <c r="K59" s="82" t="s">
        <v>290</v>
      </c>
      <c r="L59" s="82"/>
    </row>
    <row r="60" spans="1:12" s="87" customFormat="1" x14ac:dyDescent="0.3">
      <c r="A60" s="83" t="s">
        <v>280</v>
      </c>
      <c r="B60" s="84" t="s">
        <v>269</v>
      </c>
      <c r="C60" s="84" t="s">
        <v>178</v>
      </c>
      <c r="D60" s="83" t="s">
        <v>32</v>
      </c>
      <c r="E60" s="83" t="s">
        <v>127</v>
      </c>
      <c r="F60" s="82">
        <v>3</v>
      </c>
      <c r="G60" s="82" t="s">
        <v>299</v>
      </c>
      <c r="H60" s="86" t="s">
        <v>246</v>
      </c>
      <c r="I60" s="82" t="s">
        <v>63</v>
      </c>
      <c r="J60" s="86">
        <v>42</v>
      </c>
      <c r="K60" s="82" t="s">
        <v>290</v>
      </c>
      <c r="L60" s="82"/>
    </row>
    <row r="61" spans="1:12" s="87" customFormat="1" x14ac:dyDescent="0.3">
      <c r="A61" s="83" t="s">
        <v>280</v>
      </c>
      <c r="B61" s="84" t="s">
        <v>269</v>
      </c>
      <c r="C61" s="84" t="s">
        <v>214</v>
      </c>
      <c r="D61" s="85" t="s">
        <v>51</v>
      </c>
      <c r="E61" s="85" t="s">
        <v>98</v>
      </c>
      <c r="F61" s="82">
        <v>2</v>
      </c>
      <c r="G61" s="82" t="s">
        <v>302</v>
      </c>
      <c r="H61" s="86" t="s">
        <v>243</v>
      </c>
      <c r="I61" s="82" t="s">
        <v>62</v>
      </c>
      <c r="J61" s="86">
        <v>5</v>
      </c>
      <c r="K61" s="82" t="s">
        <v>290</v>
      </c>
      <c r="L61" s="82"/>
    </row>
    <row r="62" spans="1:12" s="87" customFormat="1" x14ac:dyDescent="0.3">
      <c r="A62" s="83" t="s">
        <v>280</v>
      </c>
      <c r="B62" s="84" t="s">
        <v>269</v>
      </c>
      <c r="C62" s="84" t="s">
        <v>177</v>
      </c>
      <c r="D62" s="85" t="s">
        <v>29</v>
      </c>
      <c r="E62" s="85" t="s">
        <v>176</v>
      </c>
      <c r="F62" s="82">
        <v>3</v>
      </c>
      <c r="G62" s="82" t="s">
        <v>299</v>
      </c>
      <c r="H62" s="86" t="s">
        <v>294</v>
      </c>
      <c r="I62" s="86" t="s">
        <v>62</v>
      </c>
      <c r="J62" s="86">
        <v>45</v>
      </c>
      <c r="K62" s="82" t="s">
        <v>290</v>
      </c>
      <c r="L62" s="82"/>
    </row>
    <row r="63" spans="1:12" s="87" customFormat="1" x14ac:dyDescent="0.3">
      <c r="A63" s="83" t="s">
        <v>280</v>
      </c>
      <c r="B63" s="84" t="s">
        <v>270</v>
      </c>
      <c r="C63" s="84" t="s">
        <v>192</v>
      </c>
      <c r="D63" s="85" t="s">
        <v>56</v>
      </c>
      <c r="E63" s="89" t="s">
        <v>191</v>
      </c>
      <c r="F63" s="82">
        <v>2</v>
      </c>
      <c r="G63" s="82" t="s">
        <v>299</v>
      </c>
      <c r="H63" s="86" t="s">
        <v>240</v>
      </c>
      <c r="I63" s="82" t="s">
        <v>62</v>
      </c>
      <c r="J63" s="86">
        <v>45</v>
      </c>
      <c r="K63" s="82" t="s">
        <v>287</v>
      </c>
      <c r="L63" s="82"/>
    </row>
    <row r="64" spans="1:12" s="87" customFormat="1" ht="17.399999999999999" customHeight="1" x14ac:dyDescent="0.3">
      <c r="A64" s="83" t="s">
        <v>280</v>
      </c>
      <c r="B64" s="84" t="s">
        <v>270</v>
      </c>
      <c r="C64" s="84" t="s">
        <v>202</v>
      </c>
      <c r="D64" s="85" t="s">
        <v>11</v>
      </c>
      <c r="E64" s="88" t="s">
        <v>98</v>
      </c>
      <c r="F64" s="82">
        <v>3</v>
      </c>
      <c r="G64" s="82" t="s">
        <v>302</v>
      </c>
      <c r="H64" s="86" t="s">
        <v>246</v>
      </c>
      <c r="I64" s="86" t="s">
        <v>62</v>
      </c>
      <c r="J64" s="86">
        <v>5</v>
      </c>
      <c r="K64" s="82" t="s">
        <v>287</v>
      </c>
      <c r="L64" s="82"/>
    </row>
    <row r="65" spans="1:12" s="87" customFormat="1" x14ac:dyDescent="0.3">
      <c r="A65" s="83" t="s">
        <v>280</v>
      </c>
      <c r="B65" s="84" t="s">
        <v>270</v>
      </c>
      <c r="C65" s="84" t="s">
        <v>225</v>
      </c>
      <c r="D65" s="85" t="s">
        <v>36</v>
      </c>
      <c r="E65" s="89" t="s">
        <v>114</v>
      </c>
      <c r="F65" s="82">
        <v>3</v>
      </c>
      <c r="G65" s="82" t="s">
        <v>300</v>
      </c>
      <c r="H65" s="86" t="s">
        <v>247</v>
      </c>
      <c r="I65" s="82" t="s">
        <v>63</v>
      </c>
      <c r="J65" s="86">
        <v>34</v>
      </c>
      <c r="K65" s="82" t="s">
        <v>288</v>
      </c>
      <c r="L65" s="82"/>
    </row>
    <row r="66" spans="1:12" s="87" customFormat="1" ht="17.399999999999999" customHeight="1" x14ac:dyDescent="0.3">
      <c r="A66" s="83" t="s">
        <v>280</v>
      </c>
      <c r="B66" s="84" t="s">
        <v>270</v>
      </c>
      <c r="C66" s="84" t="s">
        <v>185</v>
      </c>
      <c r="D66" s="85" t="s">
        <v>28</v>
      </c>
      <c r="E66" s="83" t="s">
        <v>123</v>
      </c>
      <c r="F66" s="82">
        <v>2</v>
      </c>
      <c r="G66" s="82" t="s">
        <v>299</v>
      </c>
      <c r="H66" s="86" t="s">
        <v>248</v>
      </c>
      <c r="I66" s="82" t="s">
        <v>63</v>
      </c>
      <c r="J66" s="86">
        <v>35</v>
      </c>
      <c r="K66" s="82" t="s">
        <v>289</v>
      </c>
      <c r="L66" s="82"/>
    </row>
    <row r="67" spans="1:12" s="87" customFormat="1" ht="17.399999999999999" customHeight="1" x14ac:dyDescent="0.3">
      <c r="A67" s="83" t="s">
        <v>280</v>
      </c>
      <c r="B67" s="84" t="s">
        <v>270</v>
      </c>
      <c r="C67" s="84" t="s">
        <v>224</v>
      </c>
      <c r="D67" s="85" t="s">
        <v>38</v>
      </c>
      <c r="E67" s="85" t="s">
        <v>115</v>
      </c>
      <c r="F67" s="84">
        <v>2</v>
      </c>
      <c r="G67" s="82" t="s">
        <v>300</v>
      </c>
      <c r="H67" s="86" t="s">
        <v>239</v>
      </c>
      <c r="I67" s="86" t="s">
        <v>62</v>
      </c>
      <c r="J67" s="86">
        <v>40</v>
      </c>
      <c r="K67" s="82" t="s">
        <v>289</v>
      </c>
      <c r="L67" s="82" t="s">
        <v>295</v>
      </c>
    </row>
    <row r="68" spans="1:12" s="87" customFormat="1" ht="17.399999999999999" customHeight="1" x14ac:dyDescent="0.3">
      <c r="A68" s="83" t="s">
        <v>280</v>
      </c>
      <c r="B68" s="84" t="s">
        <v>270</v>
      </c>
      <c r="C68" s="84" t="s">
        <v>224</v>
      </c>
      <c r="D68" s="85" t="s">
        <v>38</v>
      </c>
      <c r="E68" s="85" t="s">
        <v>115</v>
      </c>
      <c r="F68" s="84">
        <v>2</v>
      </c>
      <c r="G68" s="82" t="s">
        <v>300</v>
      </c>
      <c r="H68" s="86" t="s">
        <v>293</v>
      </c>
      <c r="I68" s="86" t="s">
        <v>62</v>
      </c>
      <c r="J68" s="86">
        <v>46</v>
      </c>
      <c r="K68" s="82" t="s">
        <v>289</v>
      </c>
      <c r="L68" s="82" t="s">
        <v>295</v>
      </c>
    </row>
    <row r="69" spans="1:12" s="87" customFormat="1" ht="17.399999999999999" customHeight="1" x14ac:dyDescent="0.3">
      <c r="A69" s="83" t="s">
        <v>280</v>
      </c>
      <c r="B69" s="84" t="s">
        <v>270</v>
      </c>
      <c r="C69" s="84" t="s">
        <v>143</v>
      </c>
      <c r="D69" s="85" t="s">
        <v>67</v>
      </c>
      <c r="E69" s="83" t="s">
        <v>127</v>
      </c>
      <c r="F69" s="82">
        <v>3</v>
      </c>
      <c r="G69" s="82" t="s">
        <v>299</v>
      </c>
      <c r="H69" s="83" t="s">
        <v>253</v>
      </c>
      <c r="I69" s="82" t="s">
        <v>144</v>
      </c>
      <c r="J69" s="86">
        <v>43</v>
      </c>
      <c r="K69" s="82" t="s">
        <v>289</v>
      </c>
      <c r="L69" s="82"/>
    </row>
    <row r="70" spans="1:12" s="87" customFormat="1" ht="15" customHeight="1" x14ac:dyDescent="0.3">
      <c r="A70" s="83" t="s">
        <v>280</v>
      </c>
      <c r="B70" s="84" t="s">
        <v>270</v>
      </c>
      <c r="C70" s="84" t="s">
        <v>162</v>
      </c>
      <c r="D70" s="85" t="s">
        <v>69</v>
      </c>
      <c r="E70" s="85" t="s">
        <v>161</v>
      </c>
      <c r="F70" s="84">
        <v>2</v>
      </c>
      <c r="G70" s="82" t="s">
        <v>299</v>
      </c>
      <c r="H70" s="86" t="s">
        <v>242</v>
      </c>
      <c r="I70" s="82" t="s">
        <v>63</v>
      </c>
      <c r="J70" s="86">
        <v>42</v>
      </c>
      <c r="K70" s="82" t="s">
        <v>289</v>
      </c>
      <c r="L70" s="82"/>
    </row>
    <row r="71" spans="1:12" s="87" customFormat="1" x14ac:dyDescent="0.3">
      <c r="A71" s="83" t="s">
        <v>280</v>
      </c>
      <c r="B71" s="84" t="s">
        <v>270</v>
      </c>
      <c r="C71" s="84" t="s">
        <v>164</v>
      </c>
      <c r="D71" s="85" t="s">
        <v>71</v>
      </c>
      <c r="E71" s="85" t="s">
        <v>122</v>
      </c>
      <c r="F71" s="84">
        <v>2</v>
      </c>
      <c r="G71" s="82" t="s">
        <v>299</v>
      </c>
      <c r="H71" s="86" t="s">
        <v>243</v>
      </c>
      <c r="I71" s="82" t="s">
        <v>87</v>
      </c>
      <c r="J71" s="86">
        <v>35</v>
      </c>
      <c r="K71" s="82" t="s">
        <v>289</v>
      </c>
      <c r="L71" s="82"/>
    </row>
    <row r="72" spans="1:12" s="87" customFormat="1" ht="18" customHeight="1" x14ac:dyDescent="0.3">
      <c r="A72" s="83" t="s">
        <v>280</v>
      </c>
      <c r="B72" s="84" t="s">
        <v>270</v>
      </c>
      <c r="C72" s="84" t="s">
        <v>140</v>
      </c>
      <c r="D72" s="83" t="s">
        <v>40</v>
      </c>
      <c r="E72" s="89" t="s">
        <v>106</v>
      </c>
      <c r="F72" s="82">
        <v>3</v>
      </c>
      <c r="G72" s="82" t="s">
        <v>300</v>
      </c>
      <c r="H72" s="86" t="s">
        <v>245</v>
      </c>
      <c r="I72" s="86" t="s">
        <v>62</v>
      </c>
      <c r="J72" s="86">
        <v>30</v>
      </c>
      <c r="K72" s="82" t="s">
        <v>290</v>
      </c>
      <c r="L72" s="82"/>
    </row>
    <row r="73" spans="1:12" s="87" customFormat="1" ht="18" customHeight="1" x14ac:dyDescent="0.3">
      <c r="A73" s="83" t="s">
        <v>280</v>
      </c>
      <c r="B73" s="84" t="s">
        <v>270</v>
      </c>
      <c r="C73" s="82" t="s">
        <v>198</v>
      </c>
      <c r="D73" s="85" t="s">
        <v>30</v>
      </c>
      <c r="E73" s="83" t="s">
        <v>148</v>
      </c>
      <c r="F73" s="82">
        <v>3</v>
      </c>
      <c r="G73" s="82" t="s">
        <v>299</v>
      </c>
      <c r="H73" s="86" t="s">
        <v>244</v>
      </c>
      <c r="I73" s="86" t="s">
        <v>62</v>
      </c>
      <c r="J73" s="86">
        <v>43</v>
      </c>
      <c r="K73" s="82" t="s">
        <v>290</v>
      </c>
      <c r="L73" s="82"/>
    </row>
    <row r="74" spans="1:12" s="87" customFormat="1" ht="18" customHeight="1" x14ac:dyDescent="0.3">
      <c r="A74" s="83" t="s">
        <v>280</v>
      </c>
      <c r="B74" s="84" t="s">
        <v>271</v>
      </c>
      <c r="C74" s="84" t="s">
        <v>172</v>
      </c>
      <c r="D74" s="85" t="s">
        <v>15</v>
      </c>
      <c r="E74" s="89" t="s">
        <v>175</v>
      </c>
      <c r="F74" s="82">
        <v>2</v>
      </c>
      <c r="G74" s="82" t="s">
        <v>299</v>
      </c>
      <c r="H74" s="86" t="s">
        <v>239</v>
      </c>
      <c r="I74" s="82" t="s">
        <v>62</v>
      </c>
      <c r="J74" s="86">
        <v>52</v>
      </c>
      <c r="K74" s="82" t="s">
        <v>287</v>
      </c>
      <c r="L74" s="82"/>
    </row>
    <row r="75" spans="1:12" s="87" customFormat="1" x14ac:dyDescent="0.3">
      <c r="A75" s="83" t="s">
        <v>280</v>
      </c>
      <c r="B75" s="84" t="s">
        <v>271</v>
      </c>
      <c r="C75" s="84" t="s">
        <v>163</v>
      </c>
      <c r="D75" s="85" t="s">
        <v>27</v>
      </c>
      <c r="E75" s="89" t="s">
        <v>161</v>
      </c>
      <c r="F75" s="82">
        <v>3</v>
      </c>
      <c r="G75" s="82" t="s">
        <v>299</v>
      </c>
      <c r="H75" s="86" t="s">
        <v>240</v>
      </c>
      <c r="I75" s="82" t="s">
        <v>63</v>
      </c>
      <c r="J75" s="86">
        <v>35</v>
      </c>
      <c r="K75" s="82" t="s">
        <v>288</v>
      </c>
      <c r="L75" s="82"/>
    </row>
    <row r="76" spans="1:12" s="87" customFormat="1" ht="18" customHeight="1" x14ac:dyDescent="0.3">
      <c r="A76" s="83" t="s">
        <v>280</v>
      </c>
      <c r="B76" s="84" t="s">
        <v>271</v>
      </c>
      <c r="C76" s="84" t="s">
        <v>164</v>
      </c>
      <c r="D76" s="85" t="s">
        <v>71</v>
      </c>
      <c r="E76" s="85" t="s">
        <v>122</v>
      </c>
      <c r="F76" s="84">
        <v>2</v>
      </c>
      <c r="G76" s="82" t="s">
        <v>299</v>
      </c>
      <c r="H76" s="86" t="s">
        <v>293</v>
      </c>
      <c r="I76" s="82" t="s">
        <v>62</v>
      </c>
      <c r="J76" s="86">
        <v>42</v>
      </c>
      <c r="K76" s="82" t="s">
        <v>289</v>
      </c>
      <c r="L76" s="82"/>
    </row>
    <row r="77" spans="1:12" s="87" customFormat="1" x14ac:dyDescent="0.3">
      <c r="A77" s="83" t="s">
        <v>280</v>
      </c>
      <c r="B77" s="84" t="s">
        <v>271</v>
      </c>
      <c r="C77" s="84" t="s">
        <v>209</v>
      </c>
      <c r="D77" s="85" t="s">
        <v>49</v>
      </c>
      <c r="E77" s="85" t="s">
        <v>98</v>
      </c>
      <c r="F77" s="82">
        <v>3</v>
      </c>
      <c r="G77" s="82" t="s">
        <v>302</v>
      </c>
      <c r="H77" s="86" t="s">
        <v>243</v>
      </c>
      <c r="I77" s="82" t="s">
        <v>62</v>
      </c>
      <c r="J77" s="86">
        <v>20</v>
      </c>
      <c r="K77" s="82" t="s">
        <v>289</v>
      </c>
      <c r="L77" s="82"/>
    </row>
    <row r="78" spans="1:12" s="87" customFormat="1" x14ac:dyDescent="0.3">
      <c r="A78" s="83" t="s">
        <v>280</v>
      </c>
      <c r="B78" s="84" t="s">
        <v>271</v>
      </c>
      <c r="C78" s="84" t="s">
        <v>188</v>
      </c>
      <c r="D78" s="85" t="s">
        <v>81</v>
      </c>
      <c r="E78" s="89" t="s">
        <v>119</v>
      </c>
      <c r="F78" s="82">
        <v>3</v>
      </c>
      <c r="G78" s="82" t="s">
        <v>300</v>
      </c>
      <c r="H78" s="86" t="s">
        <v>244</v>
      </c>
      <c r="I78" s="82" t="s">
        <v>62</v>
      </c>
      <c r="J78" s="86">
        <v>48</v>
      </c>
      <c r="K78" s="82" t="s">
        <v>289</v>
      </c>
      <c r="L78" s="82"/>
    </row>
    <row r="79" spans="1:12" s="87" customFormat="1" x14ac:dyDescent="0.3">
      <c r="A79" s="83" t="s">
        <v>280</v>
      </c>
      <c r="B79" s="84" t="s">
        <v>271</v>
      </c>
      <c r="C79" s="84" t="s">
        <v>178</v>
      </c>
      <c r="D79" s="85" t="s">
        <v>32</v>
      </c>
      <c r="E79" s="89" t="s">
        <v>127</v>
      </c>
      <c r="F79" s="82">
        <v>3</v>
      </c>
      <c r="G79" s="82" t="s">
        <v>299</v>
      </c>
      <c r="H79" s="86" t="s">
        <v>253</v>
      </c>
      <c r="I79" s="86" t="s">
        <v>62</v>
      </c>
      <c r="J79" s="86">
        <v>40</v>
      </c>
      <c r="K79" s="82" t="s">
        <v>290</v>
      </c>
      <c r="L79" s="82"/>
    </row>
    <row r="80" spans="1:12" x14ac:dyDescent="0.3">
      <c r="A80" s="29" t="s">
        <v>281</v>
      </c>
      <c r="B80" s="50" t="s">
        <v>269</v>
      </c>
      <c r="C80" s="50" t="s">
        <v>158</v>
      </c>
      <c r="D80" s="51" t="s">
        <v>22</v>
      </c>
      <c r="E80" s="53" t="s">
        <v>165</v>
      </c>
      <c r="F80" s="57">
        <v>3</v>
      </c>
      <c r="G80" s="77" t="s">
        <v>299</v>
      </c>
      <c r="H80" s="25" t="s">
        <v>239</v>
      </c>
      <c r="I80" s="57" t="s">
        <v>63</v>
      </c>
      <c r="J80" s="25">
        <v>34</v>
      </c>
      <c r="K80" s="57" t="s">
        <v>287</v>
      </c>
      <c r="L80" s="57"/>
    </row>
    <row r="81" spans="1:12" ht="27.6" x14ac:dyDescent="0.3">
      <c r="A81" s="29" t="s">
        <v>281</v>
      </c>
      <c r="B81" s="50" t="s">
        <v>269</v>
      </c>
      <c r="C81" s="50" t="s">
        <v>158</v>
      </c>
      <c r="D81" s="51" t="s">
        <v>22</v>
      </c>
      <c r="E81" s="52" t="s">
        <v>113</v>
      </c>
      <c r="F81" s="57">
        <v>3</v>
      </c>
      <c r="G81" s="57" t="s">
        <v>301</v>
      </c>
      <c r="H81" s="25" t="s">
        <v>244</v>
      </c>
      <c r="I81" s="25" t="s">
        <v>261</v>
      </c>
      <c r="J81" s="25">
        <f>48+5</f>
        <v>53</v>
      </c>
      <c r="K81" s="57" t="s">
        <v>287</v>
      </c>
      <c r="L81" s="57"/>
    </row>
    <row r="82" spans="1:12" x14ac:dyDescent="0.3">
      <c r="A82" s="29" t="s">
        <v>281</v>
      </c>
      <c r="B82" s="50" t="s">
        <v>269</v>
      </c>
      <c r="C82" s="50" t="s">
        <v>167</v>
      </c>
      <c r="D82" s="51" t="s">
        <v>65</v>
      </c>
      <c r="E82" s="53" t="s">
        <v>131</v>
      </c>
      <c r="F82" s="57">
        <v>3</v>
      </c>
      <c r="G82" s="77" t="s">
        <v>299</v>
      </c>
      <c r="H82" s="25" t="s">
        <v>242</v>
      </c>
      <c r="I82" s="57" t="s">
        <v>63</v>
      </c>
      <c r="J82" s="25">
        <v>34</v>
      </c>
      <c r="K82" s="57" t="s">
        <v>288</v>
      </c>
      <c r="L82" s="57"/>
    </row>
    <row r="83" spans="1:12" ht="17.399999999999999" customHeight="1" x14ac:dyDescent="0.3">
      <c r="A83" s="29" t="s">
        <v>281</v>
      </c>
      <c r="B83" s="50" t="s">
        <v>269</v>
      </c>
      <c r="C83" s="50" t="s">
        <v>205</v>
      </c>
      <c r="D83" s="29" t="s">
        <v>34</v>
      </c>
      <c r="E83" s="52" t="s">
        <v>98</v>
      </c>
      <c r="F83" s="57">
        <v>3</v>
      </c>
      <c r="G83" s="82" t="s">
        <v>300</v>
      </c>
      <c r="H83" s="25" t="s">
        <v>247</v>
      </c>
      <c r="I83" s="57" t="s">
        <v>62</v>
      </c>
      <c r="J83" s="25">
        <v>33</v>
      </c>
      <c r="K83" s="57" t="s">
        <v>288</v>
      </c>
      <c r="L83" s="57"/>
    </row>
    <row r="84" spans="1:12" ht="17.399999999999999" customHeight="1" x14ac:dyDescent="0.3">
      <c r="A84" s="29" t="s">
        <v>281</v>
      </c>
      <c r="B84" s="50" t="s">
        <v>269</v>
      </c>
      <c r="C84" s="50" t="s">
        <v>207</v>
      </c>
      <c r="D84" s="51" t="s">
        <v>33</v>
      </c>
      <c r="E84" s="29" t="s">
        <v>115</v>
      </c>
      <c r="F84" s="57">
        <v>2</v>
      </c>
      <c r="G84" s="82" t="s">
        <v>300</v>
      </c>
      <c r="H84" s="25" t="s">
        <v>240</v>
      </c>
      <c r="I84" s="57" t="s">
        <v>63</v>
      </c>
      <c r="J84" s="25">
        <v>34</v>
      </c>
      <c r="K84" s="57" t="s">
        <v>288</v>
      </c>
      <c r="L84" s="57"/>
    </row>
    <row r="85" spans="1:12" ht="27.6" x14ac:dyDescent="0.3">
      <c r="A85" s="29" t="s">
        <v>281</v>
      </c>
      <c r="B85" s="50" t="s">
        <v>269</v>
      </c>
      <c r="C85" s="50" t="s">
        <v>170</v>
      </c>
      <c r="D85" s="52" t="s">
        <v>73</v>
      </c>
      <c r="E85" s="52" t="s">
        <v>169</v>
      </c>
      <c r="F85" s="57">
        <v>3</v>
      </c>
      <c r="G85" s="77" t="s">
        <v>299</v>
      </c>
      <c r="H85" s="25" t="s">
        <v>246</v>
      </c>
      <c r="I85" s="25" t="s">
        <v>88</v>
      </c>
      <c r="J85" s="25">
        <v>36</v>
      </c>
      <c r="K85" s="57" t="s">
        <v>288</v>
      </c>
      <c r="L85" s="57"/>
    </row>
    <row r="86" spans="1:12" x14ac:dyDescent="0.3">
      <c r="A86" s="29" t="s">
        <v>281</v>
      </c>
      <c r="B86" s="50" t="s">
        <v>269</v>
      </c>
      <c r="C86" s="50" t="s">
        <v>162</v>
      </c>
      <c r="D86" s="51" t="s">
        <v>69</v>
      </c>
      <c r="E86" s="51" t="s">
        <v>141</v>
      </c>
      <c r="F86" s="57">
        <v>2</v>
      </c>
      <c r="G86" s="77" t="s">
        <v>299</v>
      </c>
      <c r="H86" s="25" t="s">
        <v>241</v>
      </c>
      <c r="I86" s="25" t="s">
        <v>62</v>
      </c>
      <c r="J86" s="25">
        <v>42</v>
      </c>
      <c r="K86" s="57" t="s">
        <v>289</v>
      </c>
      <c r="L86" s="57"/>
    </row>
    <row r="87" spans="1:12" ht="27.6" x14ac:dyDescent="0.3">
      <c r="A87" s="29" t="s">
        <v>281</v>
      </c>
      <c r="B87" s="50" t="s">
        <v>269</v>
      </c>
      <c r="C87" s="50" t="s">
        <v>231</v>
      </c>
      <c r="D87" s="51" t="s">
        <v>42</v>
      </c>
      <c r="E87" s="51" t="s">
        <v>121</v>
      </c>
      <c r="F87" s="57">
        <v>3</v>
      </c>
      <c r="G87" s="82" t="s">
        <v>300</v>
      </c>
      <c r="H87" s="25" t="s">
        <v>243</v>
      </c>
      <c r="I87" s="25" t="s">
        <v>76</v>
      </c>
      <c r="J87" s="54" t="s">
        <v>264</v>
      </c>
      <c r="K87" s="57" t="s">
        <v>290</v>
      </c>
      <c r="L87" s="57"/>
    </row>
    <row r="88" spans="1:12" x14ac:dyDescent="0.3">
      <c r="A88" s="29" t="s">
        <v>281</v>
      </c>
      <c r="B88" s="50" t="s">
        <v>269</v>
      </c>
      <c r="C88" s="50" t="s">
        <v>215</v>
      </c>
      <c r="D88" s="29" t="s">
        <v>10</v>
      </c>
      <c r="E88" s="53" t="s">
        <v>95</v>
      </c>
      <c r="F88" s="57">
        <v>3</v>
      </c>
      <c r="G88" s="57" t="s">
        <v>302</v>
      </c>
      <c r="H88" s="25" t="s">
        <v>245</v>
      </c>
      <c r="I88" s="57" t="s">
        <v>62</v>
      </c>
      <c r="J88" s="25">
        <v>1</v>
      </c>
      <c r="K88" s="57" t="s">
        <v>290</v>
      </c>
      <c r="L88" s="57"/>
    </row>
    <row r="89" spans="1:12" ht="27.6" x14ac:dyDescent="0.3">
      <c r="A89" s="29" t="s">
        <v>281</v>
      </c>
      <c r="B89" s="50" t="s">
        <v>269</v>
      </c>
      <c r="C89" s="50" t="s">
        <v>231</v>
      </c>
      <c r="D89" s="51" t="s">
        <v>42</v>
      </c>
      <c r="E89" s="51" t="s">
        <v>265</v>
      </c>
      <c r="F89" s="57">
        <v>3</v>
      </c>
      <c r="G89" s="57" t="s">
        <v>301</v>
      </c>
      <c r="H89" s="25" t="s">
        <v>243</v>
      </c>
      <c r="I89" s="25" t="s">
        <v>261</v>
      </c>
      <c r="J89" s="25">
        <f>9+30</f>
        <v>39</v>
      </c>
      <c r="K89" s="57" t="s">
        <v>290</v>
      </c>
      <c r="L89" s="57"/>
    </row>
    <row r="90" spans="1:12" x14ac:dyDescent="0.3">
      <c r="A90" s="29" t="s">
        <v>281</v>
      </c>
      <c r="B90" s="50" t="s">
        <v>270</v>
      </c>
      <c r="C90" s="50" t="s">
        <v>168</v>
      </c>
      <c r="D90" s="51" t="s">
        <v>24</v>
      </c>
      <c r="E90" s="52" t="s">
        <v>54</v>
      </c>
      <c r="F90" s="57">
        <v>3</v>
      </c>
      <c r="G90" s="77" t="s">
        <v>299</v>
      </c>
      <c r="H90" s="25" t="s">
        <v>239</v>
      </c>
      <c r="I90" s="57" t="s">
        <v>63</v>
      </c>
      <c r="J90" s="25">
        <v>34</v>
      </c>
      <c r="K90" s="57" t="s">
        <v>287</v>
      </c>
      <c r="L90" s="57"/>
    </row>
    <row r="91" spans="1:12" ht="17.399999999999999" customHeight="1" x14ac:dyDescent="0.3">
      <c r="A91" s="29" t="s">
        <v>281</v>
      </c>
      <c r="B91" s="50" t="s">
        <v>270</v>
      </c>
      <c r="C91" s="50" t="s">
        <v>158</v>
      </c>
      <c r="D91" s="29" t="s">
        <v>22</v>
      </c>
      <c r="E91" s="53" t="s">
        <v>165</v>
      </c>
      <c r="F91" s="57">
        <v>3</v>
      </c>
      <c r="G91" s="77" t="s">
        <v>299</v>
      </c>
      <c r="H91" s="25" t="s">
        <v>241</v>
      </c>
      <c r="I91" s="57" t="s">
        <v>62</v>
      </c>
      <c r="J91" s="25">
        <v>43</v>
      </c>
      <c r="K91" s="57" t="s">
        <v>287</v>
      </c>
      <c r="L91" s="57"/>
    </row>
    <row r="92" spans="1:12" ht="33" customHeight="1" x14ac:dyDescent="0.3">
      <c r="A92" s="29" t="s">
        <v>281</v>
      </c>
      <c r="B92" s="50" t="s">
        <v>270</v>
      </c>
      <c r="C92" s="57" t="s">
        <v>201</v>
      </c>
      <c r="D92" s="29" t="s">
        <v>55</v>
      </c>
      <c r="E92" s="52" t="s">
        <v>97</v>
      </c>
      <c r="F92" s="57">
        <v>2</v>
      </c>
      <c r="G92" s="57" t="s">
        <v>301</v>
      </c>
      <c r="H92" s="25" t="s">
        <v>297</v>
      </c>
      <c r="I92" s="25" t="s">
        <v>291</v>
      </c>
      <c r="J92" s="25" t="s">
        <v>285</v>
      </c>
      <c r="K92" s="57" t="s">
        <v>288</v>
      </c>
      <c r="L92" s="57"/>
    </row>
    <row r="93" spans="1:12" ht="17.399999999999999" customHeight="1" x14ac:dyDescent="0.3">
      <c r="A93" s="29" t="s">
        <v>281</v>
      </c>
      <c r="B93" s="50" t="s">
        <v>270</v>
      </c>
      <c r="C93" s="50" t="s">
        <v>170</v>
      </c>
      <c r="D93" s="51" t="s">
        <v>66</v>
      </c>
      <c r="E93" s="53" t="s">
        <v>131</v>
      </c>
      <c r="F93" s="57">
        <v>3</v>
      </c>
      <c r="G93" s="77" t="s">
        <v>299</v>
      </c>
      <c r="H93" s="25" t="s">
        <v>248</v>
      </c>
      <c r="I93" s="57" t="s">
        <v>63</v>
      </c>
      <c r="J93" s="25">
        <v>34</v>
      </c>
      <c r="K93" s="57" t="s">
        <v>288</v>
      </c>
      <c r="L93" s="57"/>
    </row>
    <row r="94" spans="1:12" ht="17.399999999999999" customHeight="1" x14ac:dyDescent="0.3">
      <c r="A94" s="29" t="s">
        <v>281</v>
      </c>
      <c r="B94" s="50" t="s">
        <v>270</v>
      </c>
      <c r="C94" s="50" t="s">
        <v>207</v>
      </c>
      <c r="D94" s="51" t="s">
        <v>33</v>
      </c>
      <c r="E94" s="29" t="s">
        <v>115</v>
      </c>
      <c r="F94" s="57">
        <v>2</v>
      </c>
      <c r="G94" s="82" t="s">
        <v>300</v>
      </c>
      <c r="H94" s="25" t="s">
        <v>240</v>
      </c>
      <c r="I94" s="57" t="s">
        <v>62</v>
      </c>
      <c r="J94" s="25">
        <v>35</v>
      </c>
      <c r="K94" s="57" t="s">
        <v>288</v>
      </c>
      <c r="L94" s="57"/>
    </row>
    <row r="95" spans="1:12" ht="17.399999999999999" customHeight="1" x14ac:dyDescent="0.3">
      <c r="A95" s="29" t="s">
        <v>281</v>
      </c>
      <c r="B95" s="50" t="s">
        <v>270</v>
      </c>
      <c r="C95" s="50" t="s">
        <v>143</v>
      </c>
      <c r="D95" s="51" t="s">
        <v>67</v>
      </c>
      <c r="E95" s="51" t="s">
        <v>141</v>
      </c>
      <c r="F95" s="50">
        <v>3</v>
      </c>
      <c r="G95" s="77" t="s">
        <v>299</v>
      </c>
      <c r="H95" s="25" t="s">
        <v>242</v>
      </c>
      <c r="I95" s="57" t="s">
        <v>142</v>
      </c>
      <c r="J95" s="25">
        <v>52</v>
      </c>
      <c r="K95" s="57" t="s">
        <v>289</v>
      </c>
      <c r="L95" s="57"/>
    </row>
    <row r="96" spans="1:12" x14ac:dyDescent="0.3">
      <c r="A96" s="29" t="s">
        <v>281</v>
      </c>
      <c r="B96" s="50" t="s">
        <v>270</v>
      </c>
      <c r="C96" s="50" t="s">
        <v>139</v>
      </c>
      <c r="D96" s="51" t="s">
        <v>70</v>
      </c>
      <c r="E96" s="53" t="s">
        <v>137</v>
      </c>
      <c r="F96" s="50">
        <v>2</v>
      </c>
      <c r="G96" s="77" t="s">
        <v>299</v>
      </c>
      <c r="H96" s="25" t="s">
        <v>244</v>
      </c>
      <c r="I96" s="57" t="s">
        <v>62</v>
      </c>
      <c r="J96" s="25">
        <v>49</v>
      </c>
      <c r="K96" s="57" t="s">
        <v>289</v>
      </c>
      <c r="L96" s="57"/>
    </row>
    <row r="97" spans="1:12" x14ac:dyDescent="0.3">
      <c r="A97" s="29" t="s">
        <v>281</v>
      </c>
      <c r="B97" s="50" t="s">
        <v>270</v>
      </c>
      <c r="C97" s="50" t="s">
        <v>210</v>
      </c>
      <c r="D97" s="51" t="s">
        <v>46</v>
      </c>
      <c r="E97" s="51" t="s">
        <v>95</v>
      </c>
      <c r="F97" s="57">
        <v>3</v>
      </c>
      <c r="G97" s="57" t="s">
        <v>302</v>
      </c>
      <c r="H97" s="25" t="s">
        <v>245</v>
      </c>
      <c r="I97" s="25" t="s">
        <v>62</v>
      </c>
      <c r="J97" s="25">
        <v>19</v>
      </c>
      <c r="K97" s="57" t="s">
        <v>289</v>
      </c>
      <c r="L97" s="57"/>
    </row>
    <row r="98" spans="1:12" ht="18" customHeight="1" x14ac:dyDescent="0.3">
      <c r="A98" s="29" t="s">
        <v>281</v>
      </c>
      <c r="B98" s="50" t="s">
        <v>270</v>
      </c>
      <c r="C98" s="50" t="s">
        <v>229</v>
      </c>
      <c r="D98" s="51" t="s">
        <v>39</v>
      </c>
      <c r="E98" s="51" t="s">
        <v>112</v>
      </c>
      <c r="F98" s="57">
        <v>3</v>
      </c>
      <c r="G98" s="82" t="s">
        <v>300</v>
      </c>
      <c r="H98" s="25" t="s">
        <v>293</v>
      </c>
      <c r="I98" s="25" t="s">
        <v>62</v>
      </c>
      <c r="J98" s="25">
        <v>59</v>
      </c>
      <c r="K98" s="57" t="s">
        <v>290</v>
      </c>
      <c r="L98" s="57"/>
    </row>
    <row r="99" spans="1:12" ht="18" customHeight="1" x14ac:dyDescent="0.3">
      <c r="A99" s="29" t="s">
        <v>281</v>
      </c>
      <c r="B99" s="50" t="s">
        <v>270</v>
      </c>
      <c r="C99" s="50" t="s">
        <v>232</v>
      </c>
      <c r="D99" s="51" t="s">
        <v>41</v>
      </c>
      <c r="E99" s="52" t="s">
        <v>109</v>
      </c>
      <c r="F99" s="57">
        <v>3</v>
      </c>
      <c r="G99" s="82" t="s">
        <v>300</v>
      </c>
      <c r="H99" s="25" t="s">
        <v>247</v>
      </c>
      <c r="I99" s="25" t="s">
        <v>63</v>
      </c>
      <c r="J99" s="25">
        <v>35</v>
      </c>
      <c r="K99" s="57" t="s">
        <v>290</v>
      </c>
      <c r="L99" s="57"/>
    </row>
    <row r="100" spans="1:12" ht="18" customHeight="1" x14ac:dyDescent="0.3">
      <c r="A100" s="29" t="s">
        <v>281</v>
      </c>
      <c r="B100" s="50" t="s">
        <v>270</v>
      </c>
      <c r="C100" s="50" t="s">
        <v>216</v>
      </c>
      <c r="D100" s="51" t="s">
        <v>58</v>
      </c>
      <c r="E100" s="52" t="s">
        <v>96</v>
      </c>
      <c r="F100" s="57">
        <v>2</v>
      </c>
      <c r="G100" s="57" t="s">
        <v>302</v>
      </c>
      <c r="H100" s="25" t="s">
        <v>243</v>
      </c>
      <c r="I100" s="25" t="s">
        <v>62</v>
      </c>
      <c r="J100" s="25">
        <v>2</v>
      </c>
      <c r="K100" s="57" t="s">
        <v>290</v>
      </c>
      <c r="L100" s="57"/>
    </row>
    <row r="101" spans="1:12" x14ac:dyDescent="0.3">
      <c r="A101" s="29" t="s">
        <v>281</v>
      </c>
      <c r="B101" s="50" t="s">
        <v>271</v>
      </c>
      <c r="C101" s="50" t="s">
        <v>172</v>
      </c>
      <c r="D101" s="29" t="s">
        <v>21</v>
      </c>
      <c r="E101" s="52" t="s">
        <v>190</v>
      </c>
      <c r="F101" s="25">
        <v>2</v>
      </c>
      <c r="G101" s="77" t="s">
        <v>299</v>
      </c>
      <c r="H101" s="25" t="s">
        <v>253</v>
      </c>
      <c r="I101" s="25" t="s">
        <v>62</v>
      </c>
      <c r="J101" s="25">
        <v>27</v>
      </c>
      <c r="K101" s="57" t="s">
        <v>287</v>
      </c>
      <c r="L101" s="57"/>
    </row>
    <row r="102" spans="1:12" ht="18" customHeight="1" x14ac:dyDescent="0.3">
      <c r="A102" s="29" t="s">
        <v>281</v>
      </c>
      <c r="B102" s="50" t="s">
        <v>271</v>
      </c>
      <c r="C102" s="50" t="s">
        <v>183</v>
      </c>
      <c r="D102" s="51" t="s">
        <v>26</v>
      </c>
      <c r="E102" s="53" t="s">
        <v>117</v>
      </c>
      <c r="F102" s="57">
        <v>3</v>
      </c>
      <c r="G102" s="82" t="s">
        <v>300</v>
      </c>
      <c r="H102" s="25" t="s">
        <v>245</v>
      </c>
      <c r="I102" s="57" t="s">
        <v>62</v>
      </c>
      <c r="J102" s="25">
        <v>34</v>
      </c>
      <c r="K102" s="57" t="s">
        <v>288</v>
      </c>
      <c r="L102" s="57"/>
    </row>
    <row r="103" spans="1:12" ht="27.6" x14ac:dyDescent="0.3">
      <c r="A103" s="29" t="s">
        <v>281</v>
      </c>
      <c r="B103" s="50" t="s">
        <v>271</v>
      </c>
      <c r="C103" s="50" t="s">
        <v>170</v>
      </c>
      <c r="D103" s="52" t="s">
        <v>73</v>
      </c>
      <c r="E103" s="52" t="s">
        <v>169</v>
      </c>
      <c r="F103" s="57">
        <v>3</v>
      </c>
      <c r="G103" s="77" t="s">
        <v>299</v>
      </c>
      <c r="H103" s="25" t="s">
        <v>247</v>
      </c>
      <c r="I103" s="25" t="s">
        <v>75</v>
      </c>
      <c r="J103" s="25">
        <v>37</v>
      </c>
      <c r="K103" s="57" t="s">
        <v>288</v>
      </c>
      <c r="L103" s="57"/>
    </row>
    <row r="104" spans="1:12" ht="19.5" customHeight="1" x14ac:dyDescent="0.3">
      <c r="A104" s="29" t="s">
        <v>281</v>
      </c>
      <c r="B104" s="50" t="s">
        <v>271</v>
      </c>
      <c r="C104" s="50" t="s">
        <v>201</v>
      </c>
      <c r="D104" s="51" t="s">
        <v>55</v>
      </c>
      <c r="E104" s="52" t="s">
        <v>132</v>
      </c>
      <c r="F104" s="57">
        <v>2</v>
      </c>
      <c r="G104" s="77" t="s">
        <v>299</v>
      </c>
      <c r="H104" s="25" t="s">
        <v>241</v>
      </c>
      <c r="I104" s="57" t="s">
        <v>87</v>
      </c>
      <c r="J104" s="25">
        <v>37</v>
      </c>
      <c r="K104" s="57" t="s">
        <v>288</v>
      </c>
      <c r="L104" s="57"/>
    </row>
    <row r="105" spans="1:12" x14ac:dyDescent="0.3">
      <c r="A105" s="29" t="s">
        <v>281</v>
      </c>
      <c r="B105" s="50" t="s">
        <v>271</v>
      </c>
      <c r="C105" s="50" t="s">
        <v>201</v>
      </c>
      <c r="D105" s="51" t="s">
        <v>55</v>
      </c>
      <c r="E105" s="53" t="s">
        <v>154</v>
      </c>
      <c r="F105" s="57">
        <v>2</v>
      </c>
      <c r="G105" s="77" t="s">
        <v>299</v>
      </c>
      <c r="H105" s="25" t="s">
        <v>244</v>
      </c>
      <c r="I105" s="57" t="s">
        <v>63</v>
      </c>
      <c r="J105" s="25">
        <v>35</v>
      </c>
      <c r="K105" s="57" t="s">
        <v>288</v>
      </c>
      <c r="L105" s="57"/>
    </row>
    <row r="106" spans="1:12" s="41" customFormat="1" x14ac:dyDescent="0.25">
      <c r="A106" s="29" t="s">
        <v>281</v>
      </c>
      <c r="B106" s="50" t="s">
        <v>271</v>
      </c>
      <c r="C106" s="57" t="s">
        <v>139</v>
      </c>
      <c r="D106" s="51" t="s">
        <v>70</v>
      </c>
      <c r="E106" s="53" t="s">
        <v>137</v>
      </c>
      <c r="F106" s="50">
        <v>2</v>
      </c>
      <c r="G106" s="77" t="s">
        <v>299</v>
      </c>
      <c r="H106" s="25" t="s">
        <v>239</v>
      </c>
      <c r="I106" s="57" t="s">
        <v>63</v>
      </c>
      <c r="J106" s="25">
        <v>50</v>
      </c>
      <c r="K106" s="57" t="s">
        <v>289</v>
      </c>
      <c r="L106" s="55"/>
    </row>
    <row r="107" spans="1:12" s="41" customFormat="1" x14ac:dyDescent="0.25">
      <c r="A107" s="29" t="s">
        <v>281</v>
      </c>
      <c r="B107" s="50" t="s">
        <v>271</v>
      </c>
      <c r="C107" s="50" t="s">
        <v>232</v>
      </c>
      <c r="D107" s="51" t="s">
        <v>41</v>
      </c>
      <c r="E107" s="52" t="s">
        <v>109</v>
      </c>
      <c r="F107" s="57">
        <v>3</v>
      </c>
      <c r="G107" s="82" t="s">
        <v>300</v>
      </c>
      <c r="H107" s="25" t="s">
        <v>246</v>
      </c>
      <c r="I107" s="25" t="s">
        <v>62</v>
      </c>
      <c r="J107" s="25">
        <v>54</v>
      </c>
      <c r="K107" s="57" t="s">
        <v>290</v>
      </c>
      <c r="L107" s="55"/>
    </row>
    <row r="108" spans="1:12" ht="18" customHeight="1" x14ac:dyDescent="0.3">
      <c r="A108" s="29" t="s">
        <v>282</v>
      </c>
      <c r="B108" s="50" t="s">
        <v>269</v>
      </c>
      <c r="C108" s="50" t="s">
        <v>203</v>
      </c>
      <c r="D108" s="51" t="s">
        <v>86</v>
      </c>
      <c r="E108" s="53" t="s">
        <v>115</v>
      </c>
      <c r="F108" s="57">
        <v>3</v>
      </c>
      <c r="G108" s="82" t="s">
        <v>300</v>
      </c>
      <c r="H108" s="25" t="s">
        <v>239</v>
      </c>
      <c r="I108" s="57" t="s">
        <v>62</v>
      </c>
      <c r="J108" s="25">
        <v>47</v>
      </c>
      <c r="K108" s="57" t="s">
        <v>287</v>
      </c>
      <c r="L108" s="57"/>
    </row>
    <row r="109" spans="1:12" x14ac:dyDescent="0.3">
      <c r="A109" s="29" t="s">
        <v>282</v>
      </c>
      <c r="B109" s="50" t="s">
        <v>269</v>
      </c>
      <c r="C109" s="50" t="s">
        <v>192</v>
      </c>
      <c r="D109" s="51" t="s">
        <v>56</v>
      </c>
      <c r="E109" s="52" t="s">
        <v>193</v>
      </c>
      <c r="F109" s="57">
        <v>2</v>
      </c>
      <c r="G109" s="77" t="s">
        <v>299</v>
      </c>
      <c r="H109" s="25" t="s">
        <v>240</v>
      </c>
      <c r="I109" s="25" t="s">
        <v>63</v>
      </c>
      <c r="J109" s="25">
        <v>34</v>
      </c>
      <c r="K109" s="57" t="s">
        <v>287</v>
      </c>
      <c r="L109" s="57"/>
    </row>
    <row r="110" spans="1:12" x14ac:dyDescent="0.3">
      <c r="A110" s="29" t="s">
        <v>282</v>
      </c>
      <c r="B110" s="50" t="s">
        <v>269</v>
      </c>
      <c r="C110" s="50" t="s">
        <v>163</v>
      </c>
      <c r="D110" s="29" t="s">
        <v>27</v>
      </c>
      <c r="E110" s="53" t="s">
        <v>184</v>
      </c>
      <c r="F110" s="57">
        <v>3</v>
      </c>
      <c r="G110" s="77" t="s">
        <v>299</v>
      </c>
      <c r="H110" s="25" t="s">
        <v>245</v>
      </c>
      <c r="I110" s="57" t="s">
        <v>62</v>
      </c>
      <c r="J110" s="25">
        <v>34</v>
      </c>
      <c r="K110" s="57" t="s">
        <v>288</v>
      </c>
      <c r="L110" s="57"/>
    </row>
    <row r="111" spans="1:12" x14ac:dyDescent="0.3">
      <c r="A111" s="29" t="s">
        <v>282</v>
      </c>
      <c r="B111" s="50" t="s">
        <v>269</v>
      </c>
      <c r="C111" s="50" t="s">
        <v>183</v>
      </c>
      <c r="D111" s="51" t="s">
        <v>26</v>
      </c>
      <c r="E111" s="53" t="s">
        <v>117</v>
      </c>
      <c r="F111" s="57">
        <v>3</v>
      </c>
      <c r="G111" s="82" t="s">
        <v>300</v>
      </c>
      <c r="H111" s="25" t="s">
        <v>247</v>
      </c>
      <c r="I111" s="57" t="s">
        <v>63</v>
      </c>
      <c r="J111" s="25">
        <v>34</v>
      </c>
      <c r="K111" s="57" t="s">
        <v>288</v>
      </c>
      <c r="L111" s="57"/>
    </row>
    <row r="112" spans="1:12" ht="27.6" x14ac:dyDescent="0.3">
      <c r="A112" s="29" t="s">
        <v>282</v>
      </c>
      <c r="B112" s="50" t="s">
        <v>269</v>
      </c>
      <c r="C112" s="50" t="s">
        <v>189</v>
      </c>
      <c r="D112" s="51" t="s">
        <v>35</v>
      </c>
      <c r="E112" s="29" t="s">
        <v>119</v>
      </c>
      <c r="F112" s="57">
        <v>3</v>
      </c>
      <c r="G112" s="82" t="s">
        <v>300</v>
      </c>
      <c r="H112" s="25" t="s">
        <v>242</v>
      </c>
      <c r="I112" s="25" t="s">
        <v>261</v>
      </c>
      <c r="J112" s="25">
        <v>35</v>
      </c>
      <c r="K112" s="57" t="s">
        <v>288</v>
      </c>
      <c r="L112" s="57"/>
    </row>
    <row r="113" spans="1:12" ht="27.6" x14ac:dyDescent="0.3">
      <c r="A113" s="29" t="s">
        <v>282</v>
      </c>
      <c r="B113" s="50" t="s">
        <v>269</v>
      </c>
      <c r="C113" s="50" t="s">
        <v>189</v>
      </c>
      <c r="D113" s="51" t="s">
        <v>35</v>
      </c>
      <c r="E113" s="29" t="s">
        <v>119</v>
      </c>
      <c r="F113" s="57">
        <v>3</v>
      </c>
      <c r="G113" s="57" t="s">
        <v>302</v>
      </c>
      <c r="H113" s="25" t="s">
        <v>253</v>
      </c>
      <c r="I113" s="25" t="s">
        <v>261</v>
      </c>
      <c r="J113" s="25">
        <v>43</v>
      </c>
      <c r="K113" s="57" t="s">
        <v>288</v>
      </c>
      <c r="L113" s="57"/>
    </row>
    <row r="114" spans="1:12" x14ac:dyDescent="0.3">
      <c r="A114" s="29" t="s">
        <v>282</v>
      </c>
      <c r="B114" s="50" t="s">
        <v>269</v>
      </c>
      <c r="C114" s="50" t="s">
        <v>185</v>
      </c>
      <c r="D114" s="51" t="s">
        <v>28</v>
      </c>
      <c r="E114" s="29" t="s">
        <v>123</v>
      </c>
      <c r="F114" s="57">
        <v>2</v>
      </c>
      <c r="G114" s="77" t="s">
        <v>299</v>
      </c>
      <c r="H114" s="25" t="s">
        <v>246</v>
      </c>
      <c r="I114" s="57" t="s">
        <v>87</v>
      </c>
      <c r="J114" s="25">
        <v>36</v>
      </c>
      <c r="K114" s="57" t="s">
        <v>289</v>
      </c>
      <c r="L114" s="57"/>
    </row>
    <row r="115" spans="1:12" x14ac:dyDescent="0.3">
      <c r="A115" s="29" t="s">
        <v>282</v>
      </c>
      <c r="B115" s="50" t="s">
        <v>269</v>
      </c>
      <c r="C115" s="50" t="s">
        <v>152</v>
      </c>
      <c r="D115" s="51" t="s">
        <v>61</v>
      </c>
      <c r="E115" s="51" t="s">
        <v>122</v>
      </c>
      <c r="F115" s="57">
        <v>2</v>
      </c>
      <c r="G115" s="77" t="s">
        <v>299</v>
      </c>
      <c r="H115" s="25" t="s">
        <v>248</v>
      </c>
      <c r="I115" s="57" t="s">
        <v>62</v>
      </c>
      <c r="J115" s="25">
        <v>51</v>
      </c>
      <c r="K115" s="57" t="s">
        <v>289</v>
      </c>
      <c r="L115" s="57"/>
    </row>
    <row r="116" spans="1:12" x14ac:dyDescent="0.3">
      <c r="A116" s="29" t="s">
        <v>282</v>
      </c>
      <c r="B116" s="50" t="s">
        <v>269</v>
      </c>
      <c r="C116" s="50" t="s">
        <v>226</v>
      </c>
      <c r="D116" s="51" t="s">
        <v>82</v>
      </c>
      <c r="E116" s="53" t="s">
        <v>110</v>
      </c>
      <c r="F116" s="57">
        <v>3</v>
      </c>
      <c r="G116" s="82" t="s">
        <v>300</v>
      </c>
      <c r="H116" s="25" t="s">
        <v>241</v>
      </c>
      <c r="I116" s="57" t="s">
        <v>62</v>
      </c>
      <c r="J116" s="25">
        <v>50</v>
      </c>
      <c r="K116" s="57" t="s">
        <v>289</v>
      </c>
      <c r="L116" s="57"/>
    </row>
    <row r="117" spans="1:12" x14ac:dyDescent="0.3">
      <c r="A117" s="29" t="s">
        <v>282</v>
      </c>
      <c r="B117" s="50" t="s">
        <v>269</v>
      </c>
      <c r="C117" s="50" t="s">
        <v>140</v>
      </c>
      <c r="D117" s="51" t="s">
        <v>31</v>
      </c>
      <c r="E117" s="53" t="s">
        <v>137</v>
      </c>
      <c r="F117" s="57">
        <v>3</v>
      </c>
      <c r="G117" s="77" t="s">
        <v>299</v>
      </c>
      <c r="H117" s="25" t="s">
        <v>243</v>
      </c>
      <c r="I117" s="25" t="s">
        <v>63</v>
      </c>
      <c r="J117" s="25">
        <v>42</v>
      </c>
      <c r="K117" s="57" t="s">
        <v>290</v>
      </c>
      <c r="L117" s="57"/>
    </row>
    <row r="118" spans="1:12" ht="41.4" x14ac:dyDescent="0.3">
      <c r="A118" s="29" t="s">
        <v>282</v>
      </c>
      <c r="B118" s="50" t="s">
        <v>269</v>
      </c>
      <c r="C118" s="57" t="s">
        <v>237</v>
      </c>
      <c r="D118" s="29" t="s">
        <v>40</v>
      </c>
      <c r="E118" s="52" t="s">
        <v>108</v>
      </c>
      <c r="F118" s="57">
        <v>3</v>
      </c>
      <c r="G118" s="57" t="s">
        <v>303</v>
      </c>
      <c r="H118" s="25" t="s">
        <v>244</v>
      </c>
      <c r="I118" s="25" t="s">
        <v>259</v>
      </c>
      <c r="J118" s="25">
        <f>2 + 49</f>
        <v>51</v>
      </c>
      <c r="K118" s="57" t="s">
        <v>290</v>
      </c>
      <c r="L118" s="57"/>
    </row>
    <row r="119" spans="1:12" ht="27.6" x14ac:dyDescent="0.3">
      <c r="A119" s="29" t="s">
        <v>282</v>
      </c>
      <c r="B119" s="50" t="s">
        <v>270</v>
      </c>
      <c r="C119" s="50" t="s">
        <v>172</v>
      </c>
      <c r="D119" s="29" t="s">
        <v>21</v>
      </c>
      <c r="E119" s="53" t="s">
        <v>92</v>
      </c>
      <c r="F119" s="57">
        <v>2</v>
      </c>
      <c r="G119" s="57" t="s">
        <v>301</v>
      </c>
      <c r="H119" s="25" t="s">
        <v>241</v>
      </c>
      <c r="I119" s="25" t="s">
        <v>261</v>
      </c>
      <c r="J119" s="25">
        <f>27+3</f>
        <v>30</v>
      </c>
      <c r="K119" s="57" t="s">
        <v>287</v>
      </c>
      <c r="L119" s="57"/>
    </row>
    <row r="120" spans="1:12" x14ac:dyDescent="0.3">
      <c r="A120" s="29" t="s">
        <v>282</v>
      </c>
      <c r="B120" s="50" t="s">
        <v>270</v>
      </c>
      <c r="C120" s="50" t="s">
        <v>156</v>
      </c>
      <c r="D120" s="29" t="s">
        <v>23</v>
      </c>
      <c r="E120" s="53" t="s">
        <v>157</v>
      </c>
      <c r="F120" s="57">
        <v>2</v>
      </c>
      <c r="G120" s="77" t="s">
        <v>299</v>
      </c>
      <c r="H120" s="25" t="s">
        <v>239</v>
      </c>
      <c r="I120" s="57" t="s">
        <v>63</v>
      </c>
      <c r="J120" s="25">
        <v>34</v>
      </c>
      <c r="K120" s="57" t="s">
        <v>287</v>
      </c>
      <c r="L120" s="57"/>
    </row>
    <row r="121" spans="1:12" ht="17.399999999999999" customHeight="1" x14ac:dyDescent="0.3">
      <c r="A121" s="29" t="s">
        <v>282</v>
      </c>
      <c r="B121" s="50" t="s">
        <v>270</v>
      </c>
      <c r="C121" s="50" t="s">
        <v>150</v>
      </c>
      <c r="D121" s="51" t="s">
        <v>64</v>
      </c>
      <c r="E121" s="53" t="s">
        <v>149</v>
      </c>
      <c r="F121" s="57">
        <v>2</v>
      </c>
      <c r="G121" s="77" t="s">
        <v>299</v>
      </c>
      <c r="H121" s="25" t="s">
        <v>240</v>
      </c>
      <c r="I121" s="57" t="s">
        <v>62</v>
      </c>
      <c r="J121" s="25">
        <v>45</v>
      </c>
      <c r="K121" s="57" t="s">
        <v>287</v>
      </c>
      <c r="L121" s="57"/>
    </row>
    <row r="122" spans="1:12" ht="17.399999999999999" customHeight="1" x14ac:dyDescent="0.3">
      <c r="A122" s="29" t="s">
        <v>282</v>
      </c>
      <c r="B122" s="50" t="s">
        <v>270</v>
      </c>
      <c r="C122" s="50" t="s">
        <v>205</v>
      </c>
      <c r="D122" s="29" t="s">
        <v>34</v>
      </c>
      <c r="E122" s="52" t="s">
        <v>105</v>
      </c>
      <c r="F122" s="57">
        <v>3</v>
      </c>
      <c r="G122" s="82" t="s">
        <v>300</v>
      </c>
      <c r="H122" s="25" t="s">
        <v>245</v>
      </c>
      <c r="I122" s="57" t="s">
        <v>63</v>
      </c>
      <c r="J122" s="25">
        <v>35</v>
      </c>
      <c r="K122" s="57" t="s">
        <v>288</v>
      </c>
      <c r="L122" s="57"/>
    </row>
    <row r="123" spans="1:12" ht="27.6" x14ac:dyDescent="0.3">
      <c r="A123" s="29" t="s">
        <v>282</v>
      </c>
      <c r="B123" s="50" t="s">
        <v>270</v>
      </c>
      <c r="C123" s="50" t="s">
        <v>208</v>
      </c>
      <c r="D123" s="29" t="s">
        <v>43</v>
      </c>
      <c r="E123" s="56" t="s">
        <v>99</v>
      </c>
      <c r="F123" s="57">
        <v>3</v>
      </c>
      <c r="G123" s="57" t="s">
        <v>301</v>
      </c>
      <c r="H123" s="25" t="s">
        <v>246</v>
      </c>
      <c r="I123" s="25" t="s">
        <v>261</v>
      </c>
      <c r="J123" s="25">
        <f>3+16</f>
        <v>19</v>
      </c>
      <c r="K123" s="57" t="s">
        <v>288</v>
      </c>
      <c r="L123" s="57"/>
    </row>
    <row r="124" spans="1:12" x14ac:dyDescent="0.3">
      <c r="A124" s="29" t="s">
        <v>282</v>
      </c>
      <c r="B124" s="50" t="s">
        <v>270</v>
      </c>
      <c r="C124" s="50" t="s">
        <v>171</v>
      </c>
      <c r="D124" s="51" t="s">
        <v>13</v>
      </c>
      <c r="E124" s="53" t="s">
        <v>118</v>
      </c>
      <c r="F124" s="57">
        <v>2</v>
      </c>
      <c r="G124" s="77" t="s">
        <v>299</v>
      </c>
      <c r="H124" s="25" t="s">
        <v>244</v>
      </c>
      <c r="I124" s="57" t="s">
        <v>87</v>
      </c>
      <c r="J124" s="25">
        <v>36</v>
      </c>
      <c r="K124" s="57" t="s">
        <v>288</v>
      </c>
      <c r="L124" s="57"/>
    </row>
    <row r="125" spans="1:12" x14ac:dyDescent="0.3">
      <c r="A125" s="29" t="s">
        <v>282</v>
      </c>
      <c r="B125" s="50" t="s">
        <v>270</v>
      </c>
      <c r="C125" s="50" t="s">
        <v>164</v>
      </c>
      <c r="D125" s="51" t="s">
        <v>71</v>
      </c>
      <c r="E125" s="51" t="s">
        <v>122</v>
      </c>
      <c r="F125" s="50">
        <v>2</v>
      </c>
      <c r="G125" s="77" t="s">
        <v>299</v>
      </c>
      <c r="H125" s="25" t="s">
        <v>242</v>
      </c>
      <c r="I125" s="57" t="s">
        <v>63</v>
      </c>
      <c r="J125" s="25">
        <v>39</v>
      </c>
      <c r="K125" s="57" t="s">
        <v>289</v>
      </c>
      <c r="L125" s="57"/>
    </row>
    <row r="126" spans="1:12" x14ac:dyDescent="0.3">
      <c r="A126" s="29" t="s">
        <v>282</v>
      </c>
      <c r="B126" s="50" t="s">
        <v>270</v>
      </c>
      <c r="C126" s="50" t="s">
        <v>229</v>
      </c>
      <c r="D126" s="51" t="s">
        <v>39</v>
      </c>
      <c r="E126" s="51" t="s">
        <v>110</v>
      </c>
      <c r="F126" s="57">
        <v>3</v>
      </c>
      <c r="G126" s="82" t="s">
        <v>300</v>
      </c>
      <c r="H126" s="25" t="s">
        <v>253</v>
      </c>
      <c r="I126" s="25" t="s">
        <v>63</v>
      </c>
      <c r="J126" s="25">
        <v>33</v>
      </c>
      <c r="K126" s="57" t="s">
        <v>290</v>
      </c>
      <c r="L126" s="57"/>
    </row>
    <row r="127" spans="1:12" ht="17.399999999999999" customHeight="1" x14ac:dyDescent="0.3">
      <c r="A127" s="29" t="s">
        <v>282</v>
      </c>
      <c r="B127" s="50" t="s">
        <v>270</v>
      </c>
      <c r="C127" s="50" t="s">
        <v>140</v>
      </c>
      <c r="D127" s="51" t="s">
        <v>31</v>
      </c>
      <c r="E127" s="53" t="s">
        <v>137</v>
      </c>
      <c r="F127" s="57">
        <v>3</v>
      </c>
      <c r="G127" s="77" t="s">
        <v>299</v>
      </c>
      <c r="H127" s="25" t="s">
        <v>243</v>
      </c>
      <c r="I127" s="25" t="s">
        <v>62</v>
      </c>
      <c r="J127" s="25">
        <v>29</v>
      </c>
      <c r="K127" s="57" t="s">
        <v>290</v>
      </c>
      <c r="L127" s="57"/>
    </row>
    <row r="128" spans="1:12" ht="27.6" x14ac:dyDescent="0.3">
      <c r="A128" s="29" t="s">
        <v>282</v>
      </c>
      <c r="B128" s="50" t="s">
        <v>271</v>
      </c>
      <c r="C128" s="50" t="s">
        <v>183</v>
      </c>
      <c r="D128" s="29" t="s">
        <v>26</v>
      </c>
      <c r="E128" s="52" t="s">
        <v>233</v>
      </c>
      <c r="F128" s="57">
        <v>3</v>
      </c>
      <c r="G128" s="77" t="s">
        <v>299</v>
      </c>
      <c r="H128" s="25" t="s">
        <v>244</v>
      </c>
      <c r="I128" s="25" t="s">
        <v>76</v>
      </c>
      <c r="J128" s="25">
        <v>35</v>
      </c>
      <c r="K128" s="57" t="s">
        <v>288</v>
      </c>
      <c r="L128" s="57"/>
    </row>
    <row r="129" spans="1:12" x14ac:dyDescent="0.3">
      <c r="A129" s="29" t="s">
        <v>282</v>
      </c>
      <c r="B129" s="50" t="s">
        <v>271</v>
      </c>
      <c r="C129" s="50" t="s">
        <v>183</v>
      </c>
      <c r="D129" s="29" t="s">
        <v>26</v>
      </c>
      <c r="E129" s="53" t="s">
        <v>100</v>
      </c>
      <c r="F129" s="57">
        <v>3</v>
      </c>
      <c r="G129" s="77" t="s">
        <v>299</v>
      </c>
      <c r="H129" s="25" t="s">
        <v>240</v>
      </c>
      <c r="I129" s="57" t="s">
        <v>62</v>
      </c>
      <c r="J129" s="25">
        <v>58</v>
      </c>
      <c r="K129" s="57" t="s">
        <v>288</v>
      </c>
      <c r="L129" s="57"/>
    </row>
    <row r="130" spans="1:12" ht="27.6" x14ac:dyDescent="0.3">
      <c r="A130" s="29" t="s">
        <v>282</v>
      </c>
      <c r="B130" s="50" t="s">
        <v>271</v>
      </c>
      <c r="C130" s="50" t="s">
        <v>139</v>
      </c>
      <c r="D130" s="51" t="s">
        <v>70</v>
      </c>
      <c r="E130" s="53" t="s">
        <v>137</v>
      </c>
      <c r="F130" s="50">
        <v>2</v>
      </c>
      <c r="G130" s="77" t="s">
        <v>299</v>
      </c>
      <c r="H130" s="25" t="s">
        <v>239</v>
      </c>
      <c r="I130" s="25" t="s">
        <v>87</v>
      </c>
      <c r="J130" s="54" t="s">
        <v>266</v>
      </c>
      <c r="K130" s="57" t="s">
        <v>289</v>
      </c>
      <c r="L130" s="57"/>
    </row>
    <row r="131" spans="1:12" ht="27.6" x14ac:dyDescent="0.3">
      <c r="A131" s="29" t="s">
        <v>282</v>
      </c>
      <c r="B131" s="50" t="s">
        <v>85</v>
      </c>
      <c r="C131" s="50" t="s">
        <v>174</v>
      </c>
      <c r="D131" s="29" t="s">
        <v>102</v>
      </c>
      <c r="E131" s="53" t="s">
        <v>92</v>
      </c>
      <c r="F131" s="57">
        <v>2</v>
      </c>
      <c r="G131" s="57" t="s">
        <v>301</v>
      </c>
      <c r="H131" s="25" t="s">
        <v>245</v>
      </c>
      <c r="I131" s="25" t="s">
        <v>261</v>
      </c>
      <c r="J131" s="25">
        <f>28+3</f>
        <v>31</v>
      </c>
      <c r="K131" s="57" t="s">
        <v>287</v>
      </c>
      <c r="L131" s="57"/>
    </row>
    <row r="132" spans="1:12" s="9" customFormat="1" ht="42.75" customHeight="1" x14ac:dyDescent="0.25">
      <c r="A132" s="13" t="s">
        <v>9</v>
      </c>
      <c r="B132" s="13" t="s">
        <v>8</v>
      </c>
      <c r="C132" s="13" t="s">
        <v>135</v>
      </c>
      <c r="D132" s="13" t="s">
        <v>7</v>
      </c>
      <c r="E132" s="13" t="s">
        <v>6</v>
      </c>
      <c r="F132" s="13" t="s">
        <v>5</v>
      </c>
      <c r="G132" s="13" t="s">
        <v>4</v>
      </c>
      <c r="H132" s="13" t="s">
        <v>14</v>
      </c>
      <c r="I132" s="13" t="s">
        <v>17</v>
      </c>
      <c r="J132" s="13" t="s">
        <v>20</v>
      </c>
      <c r="K132" s="13" t="s">
        <v>286</v>
      </c>
    </row>
    <row r="133" spans="1:12" s="9" customFormat="1" ht="24.9" customHeight="1" x14ac:dyDescent="0.25">
      <c r="A133" s="20" t="s">
        <v>278</v>
      </c>
      <c r="B133" s="57" t="s">
        <v>273</v>
      </c>
      <c r="C133" s="17" t="s">
        <v>162</v>
      </c>
      <c r="D133" s="15" t="s">
        <v>69</v>
      </c>
      <c r="E133" s="15" t="s">
        <v>161</v>
      </c>
      <c r="F133" s="27">
        <v>2</v>
      </c>
      <c r="G133" s="77" t="s">
        <v>299</v>
      </c>
      <c r="H133" s="17" t="s">
        <v>249</v>
      </c>
      <c r="I133" s="17"/>
      <c r="J133" s="17">
        <v>17</v>
      </c>
      <c r="K133" s="17" t="s">
        <v>289</v>
      </c>
    </row>
    <row r="134" spans="1:12" s="9" customFormat="1" ht="24.9" customHeight="1" x14ac:dyDescent="0.25">
      <c r="A134" s="20" t="s">
        <v>278</v>
      </c>
      <c r="B134" s="14" t="s">
        <v>274</v>
      </c>
      <c r="C134" s="17" t="s">
        <v>199</v>
      </c>
      <c r="D134" s="19" t="s">
        <v>72</v>
      </c>
      <c r="E134" s="21" t="s">
        <v>130</v>
      </c>
      <c r="F134" s="28">
        <v>2</v>
      </c>
      <c r="G134" s="77" t="s">
        <v>299</v>
      </c>
      <c r="H134" s="17" t="s">
        <v>249</v>
      </c>
      <c r="I134" s="17"/>
      <c r="J134" s="17">
        <v>20</v>
      </c>
      <c r="K134" s="17" t="s">
        <v>289</v>
      </c>
    </row>
    <row r="135" spans="1:12" s="9" customFormat="1" ht="24.9" customHeight="1" x14ac:dyDescent="0.25">
      <c r="A135" s="15" t="s">
        <v>279</v>
      </c>
      <c r="B135" s="57" t="s">
        <v>273</v>
      </c>
      <c r="C135" s="17" t="s">
        <v>198</v>
      </c>
      <c r="D135" s="21" t="s">
        <v>30</v>
      </c>
      <c r="E135" s="19" t="s">
        <v>129</v>
      </c>
      <c r="F135" s="17">
        <v>3</v>
      </c>
      <c r="G135" s="77" t="s">
        <v>299</v>
      </c>
      <c r="H135" s="17" t="s">
        <v>249</v>
      </c>
      <c r="I135" s="17"/>
      <c r="J135" s="28">
        <v>18</v>
      </c>
      <c r="K135" s="17" t="s">
        <v>290</v>
      </c>
    </row>
    <row r="136" spans="1:12" s="9" customFormat="1" ht="24.9" customHeight="1" x14ac:dyDescent="0.25">
      <c r="A136" s="15" t="s">
        <v>279</v>
      </c>
      <c r="B136" s="14" t="s">
        <v>274</v>
      </c>
      <c r="C136" s="14" t="s">
        <v>143</v>
      </c>
      <c r="D136" s="21" t="s">
        <v>67</v>
      </c>
      <c r="E136" s="26" t="s">
        <v>141</v>
      </c>
      <c r="F136" s="17">
        <v>3</v>
      </c>
      <c r="G136" s="77" t="s">
        <v>299</v>
      </c>
      <c r="H136" s="17" t="s">
        <v>249</v>
      </c>
      <c r="I136" s="17" t="s">
        <v>104</v>
      </c>
      <c r="J136" s="17">
        <v>20</v>
      </c>
      <c r="K136" s="17" t="s">
        <v>290</v>
      </c>
    </row>
    <row r="137" spans="1:12" s="9" customFormat="1" ht="24.9" customHeight="1" x14ac:dyDescent="0.25">
      <c r="A137" s="15" t="s">
        <v>280</v>
      </c>
      <c r="B137" s="57" t="s">
        <v>273</v>
      </c>
      <c r="C137" s="14" t="s">
        <v>145</v>
      </c>
      <c r="D137" s="21" t="s">
        <v>60</v>
      </c>
      <c r="E137" s="26" t="s">
        <v>134</v>
      </c>
      <c r="F137" s="17">
        <v>3</v>
      </c>
      <c r="G137" s="77" t="s">
        <v>299</v>
      </c>
      <c r="H137" s="17" t="s">
        <v>249</v>
      </c>
      <c r="I137" s="17" t="s">
        <v>104</v>
      </c>
      <c r="J137" s="17">
        <v>20</v>
      </c>
      <c r="K137" s="17" t="s">
        <v>289</v>
      </c>
    </row>
    <row r="138" spans="1:12" s="9" customFormat="1" ht="24.9" customHeight="1" x14ac:dyDescent="0.25">
      <c r="A138" s="15" t="s">
        <v>280</v>
      </c>
      <c r="B138" s="14" t="s">
        <v>274</v>
      </c>
      <c r="C138" s="17" t="s">
        <v>152</v>
      </c>
      <c r="D138" s="19" t="s">
        <v>61</v>
      </c>
      <c r="E138" s="15" t="s">
        <v>151</v>
      </c>
      <c r="F138" s="28">
        <v>2</v>
      </c>
      <c r="G138" s="77" t="s">
        <v>299</v>
      </c>
      <c r="H138" s="17" t="s">
        <v>249</v>
      </c>
      <c r="I138" s="17"/>
      <c r="J138" s="17">
        <v>19</v>
      </c>
      <c r="K138" s="17" t="s">
        <v>289</v>
      </c>
    </row>
    <row r="139" spans="1:12" s="9" customFormat="1" ht="43.5" customHeight="1" x14ac:dyDescent="0.25">
      <c r="A139" s="15" t="s">
        <v>281</v>
      </c>
      <c r="B139" s="57" t="s">
        <v>273</v>
      </c>
      <c r="C139" s="14" t="s">
        <v>153</v>
      </c>
      <c r="D139" s="15" t="s">
        <v>53</v>
      </c>
      <c r="E139" s="26" t="s">
        <v>129</v>
      </c>
      <c r="F139" s="28">
        <v>2</v>
      </c>
      <c r="G139" s="77" t="s">
        <v>299</v>
      </c>
      <c r="H139" s="17" t="s">
        <v>249</v>
      </c>
      <c r="I139" s="17"/>
      <c r="J139" s="17">
        <v>20</v>
      </c>
      <c r="K139" s="17" t="s">
        <v>289</v>
      </c>
    </row>
    <row r="140" spans="1:12" s="9" customFormat="1" x14ac:dyDescent="0.25">
      <c r="A140" s="15" t="s">
        <v>282</v>
      </c>
      <c r="B140" s="57" t="s">
        <v>273</v>
      </c>
      <c r="C140" s="14" t="s">
        <v>139</v>
      </c>
      <c r="D140" s="15" t="s">
        <v>70</v>
      </c>
      <c r="E140" s="21" t="s">
        <v>137</v>
      </c>
      <c r="F140" s="27">
        <v>2</v>
      </c>
      <c r="G140" s="77" t="s">
        <v>299</v>
      </c>
      <c r="H140" s="17" t="s">
        <v>249</v>
      </c>
      <c r="I140" s="18" t="s">
        <v>267</v>
      </c>
      <c r="J140" s="27" t="s">
        <v>272</v>
      </c>
      <c r="K140" s="17" t="s">
        <v>289</v>
      </c>
    </row>
    <row r="141" spans="1:12" s="9" customFormat="1" ht="24.9" customHeight="1" x14ac:dyDescent="0.25">
      <c r="A141" s="15" t="s">
        <v>282</v>
      </c>
      <c r="B141" s="57" t="s">
        <v>273</v>
      </c>
      <c r="C141" s="14" t="s">
        <v>237</v>
      </c>
      <c r="D141" s="21" t="s">
        <v>40</v>
      </c>
      <c r="E141" s="21" t="s">
        <v>103</v>
      </c>
      <c r="F141" s="17">
        <v>3</v>
      </c>
      <c r="G141" s="77" t="s">
        <v>299</v>
      </c>
      <c r="H141" s="17" t="s">
        <v>249</v>
      </c>
      <c r="I141" s="17" t="s">
        <v>104</v>
      </c>
      <c r="J141" s="17">
        <v>18</v>
      </c>
      <c r="K141" s="17" t="s">
        <v>290</v>
      </c>
    </row>
    <row r="142" spans="1:12" s="24" customFormat="1" ht="24" customHeight="1" x14ac:dyDescent="0.3">
      <c r="A142" s="22" t="s">
        <v>9</v>
      </c>
      <c r="B142" s="13" t="s">
        <v>8</v>
      </c>
      <c r="C142" s="13" t="s">
        <v>135</v>
      </c>
      <c r="D142" s="13" t="s">
        <v>7</v>
      </c>
      <c r="E142" s="22" t="s">
        <v>6</v>
      </c>
      <c r="F142" s="13" t="s">
        <v>5</v>
      </c>
      <c r="G142" s="13" t="s">
        <v>4</v>
      </c>
      <c r="H142" s="13" t="s">
        <v>14</v>
      </c>
      <c r="I142" s="13" t="s">
        <v>296</v>
      </c>
      <c r="J142" s="13" t="s">
        <v>20</v>
      </c>
      <c r="K142" s="13" t="s">
        <v>286</v>
      </c>
    </row>
    <row r="143" spans="1:12" s="6" customFormat="1" ht="23.1" customHeight="1" x14ac:dyDescent="0.3">
      <c r="A143" s="20" t="s">
        <v>278</v>
      </c>
      <c r="B143" s="50" t="s">
        <v>269</v>
      </c>
      <c r="C143" s="14" t="s">
        <v>147</v>
      </c>
      <c r="D143" s="19" t="s">
        <v>12</v>
      </c>
      <c r="E143" s="19" t="s">
        <v>107</v>
      </c>
      <c r="F143" s="17">
        <v>3</v>
      </c>
      <c r="G143" s="77" t="s">
        <v>299</v>
      </c>
      <c r="H143" s="57" t="s">
        <v>249</v>
      </c>
      <c r="I143" s="17" t="s">
        <v>180</v>
      </c>
      <c r="J143" s="17">
        <v>39</v>
      </c>
      <c r="K143" s="17" t="s">
        <v>287</v>
      </c>
    </row>
    <row r="144" spans="1:12" s="6" customFormat="1" ht="23.1" customHeight="1" x14ac:dyDescent="0.3">
      <c r="A144" s="20" t="s">
        <v>278</v>
      </c>
      <c r="B144" s="69" t="s">
        <v>269</v>
      </c>
      <c r="C144" s="70" t="s">
        <v>164</v>
      </c>
      <c r="D144" s="71" t="s">
        <v>52</v>
      </c>
      <c r="E144" s="71" t="s">
        <v>161</v>
      </c>
      <c r="F144" s="72">
        <v>2</v>
      </c>
      <c r="G144" s="77" t="s">
        <v>299</v>
      </c>
      <c r="H144" s="57" t="s">
        <v>298</v>
      </c>
      <c r="I144" s="17" t="s">
        <v>180</v>
      </c>
      <c r="J144" s="17">
        <v>62</v>
      </c>
      <c r="K144" s="70" t="s">
        <v>289</v>
      </c>
    </row>
    <row r="145" spans="1:11" s="6" customFormat="1" ht="23.1" customHeight="1" x14ac:dyDescent="0.3">
      <c r="A145" s="20" t="s">
        <v>278</v>
      </c>
      <c r="B145" s="50" t="s">
        <v>269</v>
      </c>
      <c r="C145" s="14" t="s">
        <v>143</v>
      </c>
      <c r="D145" s="21" t="s">
        <v>67</v>
      </c>
      <c r="E145" s="26" t="s">
        <v>141</v>
      </c>
      <c r="F145" s="17">
        <v>3</v>
      </c>
      <c r="G145" s="77" t="s">
        <v>299</v>
      </c>
      <c r="H145" s="18" t="s">
        <v>251</v>
      </c>
      <c r="I145" s="17" t="s">
        <v>182</v>
      </c>
      <c r="J145" s="17">
        <v>40</v>
      </c>
      <c r="K145" s="17" t="s">
        <v>289</v>
      </c>
    </row>
    <row r="146" spans="1:11" s="6" customFormat="1" ht="23.1" customHeight="1" x14ac:dyDescent="0.3">
      <c r="A146" s="20" t="s">
        <v>278</v>
      </c>
      <c r="B146" s="50" t="s">
        <v>275</v>
      </c>
      <c r="C146" s="14" t="s">
        <v>185</v>
      </c>
      <c r="D146" s="19" t="s">
        <v>28</v>
      </c>
      <c r="E146" s="15" t="s">
        <v>184</v>
      </c>
      <c r="F146" s="28">
        <v>2</v>
      </c>
      <c r="G146" s="77" t="s">
        <v>299</v>
      </c>
      <c r="H146" s="57" t="s">
        <v>298</v>
      </c>
      <c r="I146" s="17" t="s">
        <v>180</v>
      </c>
      <c r="J146" s="17">
        <v>61</v>
      </c>
      <c r="K146" s="17" t="s">
        <v>289</v>
      </c>
    </row>
    <row r="147" spans="1:11" s="6" customFormat="1" ht="23.1" customHeight="1" x14ac:dyDescent="0.3">
      <c r="A147" s="20" t="s">
        <v>278</v>
      </c>
      <c r="B147" s="50" t="s">
        <v>275</v>
      </c>
      <c r="C147" s="17" t="s">
        <v>152</v>
      </c>
      <c r="D147" s="19" t="s">
        <v>61</v>
      </c>
      <c r="E147" s="15" t="s">
        <v>151</v>
      </c>
      <c r="F147" s="28">
        <v>2</v>
      </c>
      <c r="G147" s="77" t="s">
        <v>299</v>
      </c>
      <c r="H147" s="18" t="s">
        <v>251</v>
      </c>
      <c r="I147" s="17" t="s">
        <v>180</v>
      </c>
      <c r="J147" s="17">
        <v>42</v>
      </c>
      <c r="K147" s="17" t="s">
        <v>289</v>
      </c>
    </row>
    <row r="148" spans="1:11" s="6" customFormat="1" ht="23.1" customHeight="1" x14ac:dyDescent="0.3">
      <c r="A148" s="20" t="s">
        <v>278</v>
      </c>
      <c r="B148" s="50" t="s">
        <v>275</v>
      </c>
      <c r="C148" s="14" t="s">
        <v>178</v>
      </c>
      <c r="D148" s="20" t="s">
        <v>32</v>
      </c>
      <c r="E148" s="26" t="s">
        <v>176</v>
      </c>
      <c r="F148" s="28">
        <v>3</v>
      </c>
      <c r="G148" s="77" t="s">
        <v>299</v>
      </c>
      <c r="H148" s="18" t="s">
        <v>252</v>
      </c>
      <c r="I148" s="17" t="s">
        <v>180</v>
      </c>
      <c r="J148" s="17">
        <v>53</v>
      </c>
      <c r="K148" s="17" t="s">
        <v>290</v>
      </c>
    </row>
    <row r="149" spans="1:11" s="6" customFormat="1" ht="23.1" customHeight="1" x14ac:dyDescent="0.3">
      <c r="A149" s="20" t="s">
        <v>278</v>
      </c>
      <c r="B149" s="50" t="s">
        <v>271</v>
      </c>
      <c r="C149" s="14" t="s">
        <v>178</v>
      </c>
      <c r="D149" s="20" t="s">
        <v>32</v>
      </c>
      <c r="E149" s="26" t="s">
        <v>176</v>
      </c>
      <c r="F149" s="28">
        <v>3</v>
      </c>
      <c r="G149" s="77" t="s">
        <v>299</v>
      </c>
      <c r="H149" s="57" t="s">
        <v>249</v>
      </c>
      <c r="I149" s="17" t="s">
        <v>179</v>
      </c>
      <c r="J149" s="17">
        <v>38</v>
      </c>
      <c r="K149" s="17" t="s">
        <v>290</v>
      </c>
    </row>
    <row r="150" spans="1:11" s="6" customFormat="1" ht="23.1" customHeight="1" x14ac:dyDescent="0.3">
      <c r="A150" s="15" t="s">
        <v>279</v>
      </c>
      <c r="B150" s="50" t="s">
        <v>269</v>
      </c>
      <c r="C150" s="14" t="s">
        <v>158</v>
      </c>
      <c r="D150" s="19" t="s">
        <v>22</v>
      </c>
      <c r="E150" s="19" t="s">
        <v>112</v>
      </c>
      <c r="F150" s="17">
        <v>3</v>
      </c>
      <c r="G150" s="77" t="s">
        <v>299</v>
      </c>
      <c r="H150" s="57" t="s">
        <v>249</v>
      </c>
      <c r="I150" s="17" t="s">
        <v>180</v>
      </c>
      <c r="J150" s="17">
        <v>39</v>
      </c>
      <c r="K150" s="17" t="s">
        <v>287</v>
      </c>
    </row>
    <row r="151" spans="1:11" s="6" customFormat="1" ht="23.1" customHeight="1" x14ac:dyDescent="0.3">
      <c r="A151" s="15" t="s">
        <v>279</v>
      </c>
      <c r="B151" s="50" t="s">
        <v>269</v>
      </c>
      <c r="C151" s="14" t="s">
        <v>170</v>
      </c>
      <c r="D151" s="19" t="s">
        <v>73</v>
      </c>
      <c r="E151" s="19" t="s">
        <v>169</v>
      </c>
      <c r="F151" s="28">
        <v>3</v>
      </c>
      <c r="G151" s="77" t="s">
        <v>299</v>
      </c>
      <c r="H151" s="57" t="s">
        <v>298</v>
      </c>
      <c r="I151" s="18" t="s">
        <v>181</v>
      </c>
      <c r="J151" s="28">
        <v>61</v>
      </c>
      <c r="K151" s="17" t="s">
        <v>288</v>
      </c>
    </row>
    <row r="152" spans="1:11" s="6" customFormat="1" ht="23.1" customHeight="1" x14ac:dyDescent="0.3">
      <c r="A152" s="15" t="s">
        <v>279</v>
      </c>
      <c r="B152" s="50" t="s">
        <v>269</v>
      </c>
      <c r="C152" s="17" t="s">
        <v>162</v>
      </c>
      <c r="D152" s="21" t="s">
        <v>74</v>
      </c>
      <c r="E152" s="15" t="s">
        <v>161</v>
      </c>
      <c r="F152" s="17">
        <v>2</v>
      </c>
      <c r="G152" s="77" t="s">
        <v>299</v>
      </c>
      <c r="H152" s="18" t="s">
        <v>251</v>
      </c>
      <c r="I152" s="17" t="s">
        <v>180</v>
      </c>
      <c r="J152" s="18">
        <v>34</v>
      </c>
      <c r="K152" s="17" t="s">
        <v>289</v>
      </c>
    </row>
    <row r="153" spans="1:11" s="6" customFormat="1" ht="23.1" customHeight="1" x14ac:dyDescent="0.3">
      <c r="A153" s="15" t="s">
        <v>279</v>
      </c>
      <c r="B153" s="50" t="s">
        <v>275</v>
      </c>
      <c r="C153" s="14" t="s">
        <v>168</v>
      </c>
      <c r="D153" s="19" t="s">
        <v>24</v>
      </c>
      <c r="E153" s="19" t="s">
        <v>166</v>
      </c>
      <c r="F153" s="17">
        <v>3</v>
      </c>
      <c r="G153" s="77" t="s">
        <v>299</v>
      </c>
      <c r="H153" s="57" t="s">
        <v>249</v>
      </c>
      <c r="I153" s="17" t="s">
        <v>180</v>
      </c>
      <c r="J153" s="17">
        <v>39</v>
      </c>
      <c r="K153" s="17" t="s">
        <v>287</v>
      </c>
    </row>
    <row r="154" spans="1:11" s="6" customFormat="1" ht="23.1" customHeight="1" x14ac:dyDescent="0.3">
      <c r="A154" s="15" t="s">
        <v>279</v>
      </c>
      <c r="B154" s="50" t="s">
        <v>275</v>
      </c>
      <c r="C154" s="14" t="s">
        <v>201</v>
      </c>
      <c r="D154" s="15" t="s">
        <v>55</v>
      </c>
      <c r="E154" s="19" t="s">
        <v>133</v>
      </c>
      <c r="F154" s="28">
        <v>2</v>
      </c>
      <c r="G154" s="77" t="s">
        <v>299</v>
      </c>
      <c r="H154" s="57" t="s">
        <v>298</v>
      </c>
      <c r="I154" s="17" t="s">
        <v>180</v>
      </c>
      <c r="J154" s="28">
        <v>62</v>
      </c>
      <c r="K154" s="17" t="s">
        <v>288</v>
      </c>
    </row>
    <row r="155" spans="1:11" s="6" customFormat="1" ht="23.1" customHeight="1" x14ac:dyDescent="0.3">
      <c r="A155" s="15" t="s">
        <v>279</v>
      </c>
      <c r="B155" s="50" t="s">
        <v>275</v>
      </c>
      <c r="C155" s="14" t="s">
        <v>237</v>
      </c>
      <c r="D155" s="21" t="s">
        <v>40</v>
      </c>
      <c r="E155" s="21" t="s">
        <v>103</v>
      </c>
      <c r="F155" s="17">
        <v>3</v>
      </c>
      <c r="G155" s="77" t="s">
        <v>299</v>
      </c>
      <c r="H155" s="57" t="s">
        <v>250</v>
      </c>
      <c r="I155" s="18" t="s">
        <v>182</v>
      </c>
      <c r="J155" s="17">
        <v>40</v>
      </c>
      <c r="K155" s="17" t="s">
        <v>290</v>
      </c>
    </row>
    <row r="156" spans="1:11" s="6" customFormat="1" ht="23.1" customHeight="1" x14ac:dyDescent="0.3">
      <c r="A156" s="15" t="s">
        <v>280</v>
      </c>
      <c r="B156" s="50" t="s">
        <v>269</v>
      </c>
      <c r="C156" s="14" t="s">
        <v>172</v>
      </c>
      <c r="D156" s="19" t="s">
        <v>15</v>
      </c>
      <c r="E156" s="15" t="s">
        <v>173</v>
      </c>
      <c r="F156" s="17">
        <v>2</v>
      </c>
      <c r="G156" s="77" t="s">
        <v>299</v>
      </c>
      <c r="H156" s="57" t="s">
        <v>249</v>
      </c>
      <c r="I156" s="17" t="s">
        <v>180</v>
      </c>
      <c r="J156" s="18">
        <v>27</v>
      </c>
      <c r="K156" s="17" t="s">
        <v>287</v>
      </c>
    </row>
    <row r="157" spans="1:11" s="6" customFormat="1" ht="23.1" customHeight="1" x14ac:dyDescent="0.3">
      <c r="A157" s="15" t="s">
        <v>280</v>
      </c>
      <c r="B157" s="50" t="s">
        <v>269</v>
      </c>
      <c r="C157" s="14" t="s">
        <v>172</v>
      </c>
      <c r="D157" s="21" t="s">
        <v>21</v>
      </c>
      <c r="E157" s="21" t="s">
        <v>190</v>
      </c>
      <c r="F157" s="17">
        <v>2</v>
      </c>
      <c r="G157" s="77" t="s">
        <v>299</v>
      </c>
      <c r="H157" s="57" t="s">
        <v>250</v>
      </c>
      <c r="I157" s="17" t="s">
        <v>180</v>
      </c>
      <c r="J157" s="18">
        <v>14</v>
      </c>
      <c r="K157" s="17" t="s">
        <v>287</v>
      </c>
    </row>
    <row r="158" spans="1:11" s="6" customFormat="1" ht="23.1" customHeight="1" x14ac:dyDescent="0.3">
      <c r="A158" s="15" t="s">
        <v>280</v>
      </c>
      <c r="B158" s="50" t="s">
        <v>275</v>
      </c>
      <c r="C158" s="14" t="s">
        <v>150</v>
      </c>
      <c r="D158" s="19" t="s">
        <v>25</v>
      </c>
      <c r="E158" s="19" t="s">
        <v>149</v>
      </c>
      <c r="F158" s="17">
        <v>2</v>
      </c>
      <c r="G158" s="77" t="s">
        <v>299</v>
      </c>
      <c r="H158" s="57" t="s">
        <v>249</v>
      </c>
      <c r="I158" s="17" t="s">
        <v>180</v>
      </c>
      <c r="J158" s="18">
        <v>43</v>
      </c>
      <c r="K158" s="17" t="s">
        <v>287</v>
      </c>
    </row>
    <row r="159" spans="1:11" s="6" customFormat="1" ht="23.1" customHeight="1" x14ac:dyDescent="0.3">
      <c r="A159" s="15" t="s">
        <v>280</v>
      </c>
      <c r="B159" s="50" t="s">
        <v>275</v>
      </c>
      <c r="C159" s="14" t="s">
        <v>167</v>
      </c>
      <c r="D159" s="19" t="s">
        <v>65</v>
      </c>
      <c r="E159" s="19" t="s">
        <v>166</v>
      </c>
      <c r="F159" s="28">
        <v>3</v>
      </c>
      <c r="G159" s="77" t="s">
        <v>299</v>
      </c>
      <c r="H159" s="57" t="s">
        <v>298</v>
      </c>
      <c r="I159" s="17" t="s">
        <v>180</v>
      </c>
      <c r="J159" s="17">
        <v>62</v>
      </c>
      <c r="K159" s="17" t="s">
        <v>288</v>
      </c>
    </row>
    <row r="160" spans="1:11" s="6" customFormat="1" ht="23.1" customHeight="1" x14ac:dyDescent="0.3">
      <c r="A160" s="15" t="s">
        <v>281</v>
      </c>
      <c r="B160" s="50" t="s">
        <v>269</v>
      </c>
      <c r="C160" s="14" t="s">
        <v>163</v>
      </c>
      <c r="D160" s="15" t="s">
        <v>27</v>
      </c>
      <c r="E160" s="19" t="s">
        <v>124</v>
      </c>
      <c r="F160" s="28">
        <v>3</v>
      </c>
      <c r="G160" s="77" t="s">
        <v>299</v>
      </c>
      <c r="H160" s="57" t="s">
        <v>298</v>
      </c>
      <c r="I160" s="17" t="s">
        <v>180</v>
      </c>
      <c r="J160" s="28">
        <v>62</v>
      </c>
      <c r="K160" s="17" t="s">
        <v>288</v>
      </c>
    </row>
    <row r="161" spans="1:11" s="6" customFormat="1" ht="23.1" customHeight="1" x14ac:dyDescent="0.3">
      <c r="A161" s="15" t="s">
        <v>281</v>
      </c>
      <c r="B161" s="50" t="s">
        <v>269</v>
      </c>
      <c r="C161" s="14" t="s">
        <v>139</v>
      </c>
      <c r="D161" s="15" t="s">
        <v>70</v>
      </c>
      <c r="E161" s="21" t="s">
        <v>137</v>
      </c>
      <c r="F161" s="27">
        <v>2</v>
      </c>
      <c r="G161" s="77" t="s">
        <v>299</v>
      </c>
      <c r="H161" s="18" t="s">
        <v>251</v>
      </c>
      <c r="I161" s="17" t="s">
        <v>180</v>
      </c>
      <c r="J161" s="18">
        <v>42</v>
      </c>
      <c r="K161" s="17" t="s">
        <v>289</v>
      </c>
    </row>
    <row r="162" spans="1:11" s="6" customFormat="1" ht="23.1" customHeight="1" x14ac:dyDescent="0.3">
      <c r="A162" s="15" t="s">
        <v>281</v>
      </c>
      <c r="B162" s="50" t="s">
        <v>275</v>
      </c>
      <c r="C162" s="14" t="s">
        <v>192</v>
      </c>
      <c r="D162" s="19" t="s">
        <v>56</v>
      </c>
      <c r="E162" s="21" t="s">
        <v>194</v>
      </c>
      <c r="F162" s="17">
        <v>2</v>
      </c>
      <c r="G162" s="77" t="s">
        <v>299</v>
      </c>
      <c r="H162" s="57" t="s">
        <v>249</v>
      </c>
      <c r="I162" s="17" t="s">
        <v>180</v>
      </c>
      <c r="J162" s="18">
        <v>39</v>
      </c>
      <c r="K162" s="17" t="s">
        <v>287</v>
      </c>
    </row>
    <row r="163" spans="1:11" s="6" customFormat="1" ht="23.1" customHeight="1" x14ac:dyDescent="0.3">
      <c r="A163" s="15" t="s">
        <v>281</v>
      </c>
      <c r="B163" s="50" t="s">
        <v>275</v>
      </c>
      <c r="C163" s="14" t="s">
        <v>171</v>
      </c>
      <c r="D163" s="15" t="s">
        <v>13</v>
      </c>
      <c r="E163" s="19" t="s">
        <v>118</v>
      </c>
      <c r="F163" s="28">
        <v>2</v>
      </c>
      <c r="G163" s="77" t="s">
        <v>299</v>
      </c>
      <c r="H163" s="57" t="s">
        <v>298</v>
      </c>
      <c r="I163" s="17" t="s">
        <v>180</v>
      </c>
      <c r="J163" s="28">
        <v>61</v>
      </c>
      <c r="K163" s="17" t="s">
        <v>288</v>
      </c>
    </row>
    <row r="164" spans="1:11" s="6" customFormat="1" ht="23.1" customHeight="1" x14ac:dyDescent="0.3">
      <c r="A164" s="15" t="s">
        <v>281</v>
      </c>
      <c r="B164" s="50" t="s">
        <v>275</v>
      </c>
      <c r="C164" s="14" t="s">
        <v>187</v>
      </c>
      <c r="D164" s="19" t="s">
        <v>68</v>
      </c>
      <c r="E164" s="19" t="s">
        <v>124</v>
      </c>
      <c r="F164" s="28">
        <v>2</v>
      </c>
      <c r="G164" s="77" t="s">
        <v>299</v>
      </c>
      <c r="H164" s="18" t="s">
        <v>251</v>
      </c>
      <c r="I164" s="17" t="s">
        <v>180</v>
      </c>
      <c r="J164" s="18">
        <v>13</v>
      </c>
      <c r="K164" s="17" t="s">
        <v>289</v>
      </c>
    </row>
    <row r="165" spans="1:11" s="6" customFormat="1" ht="23.1" customHeight="1" x14ac:dyDescent="0.3">
      <c r="A165" s="15" t="s">
        <v>281</v>
      </c>
      <c r="B165" s="50" t="s">
        <v>271</v>
      </c>
      <c r="C165" s="14" t="s">
        <v>183</v>
      </c>
      <c r="D165" s="15" t="s">
        <v>26</v>
      </c>
      <c r="E165" s="19" t="s">
        <v>200</v>
      </c>
      <c r="F165" s="28">
        <v>3</v>
      </c>
      <c r="G165" s="77" t="s">
        <v>299</v>
      </c>
      <c r="H165" s="57" t="s">
        <v>298</v>
      </c>
      <c r="I165" s="17" t="s">
        <v>180</v>
      </c>
      <c r="J165" s="28">
        <v>63</v>
      </c>
      <c r="K165" s="17" t="s">
        <v>288</v>
      </c>
    </row>
    <row r="166" spans="1:11" s="6" customFormat="1" ht="23.1" customHeight="1" x14ac:dyDescent="0.3">
      <c r="A166" s="15" t="s">
        <v>281</v>
      </c>
      <c r="B166" s="50" t="s">
        <v>271</v>
      </c>
      <c r="C166" s="17" t="s">
        <v>228</v>
      </c>
      <c r="D166" s="21" t="s">
        <v>18</v>
      </c>
      <c r="E166" s="21" t="s">
        <v>130</v>
      </c>
      <c r="F166" s="17">
        <v>2</v>
      </c>
      <c r="G166" s="77" t="s">
        <v>299</v>
      </c>
      <c r="H166" s="18" t="s">
        <v>251</v>
      </c>
      <c r="I166" s="17" t="s">
        <v>180</v>
      </c>
      <c r="J166" s="17">
        <v>37</v>
      </c>
      <c r="K166" s="17" t="s">
        <v>290</v>
      </c>
    </row>
    <row r="167" spans="1:11" s="6" customFormat="1" ht="23.1" customHeight="1" x14ac:dyDescent="0.3">
      <c r="A167" s="15" t="s">
        <v>282</v>
      </c>
      <c r="B167" s="50" t="s">
        <v>269</v>
      </c>
      <c r="C167" s="17" t="s">
        <v>153</v>
      </c>
      <c r="D167" s="20" t="s">
        <v>53</v>
      </c>
      <c r="E167" s="68" t="s">
        <v>268</v>
      </c>
      <c r="F167" s="28">
        <v>2</v>
      </c>
      <c r="G167" s="77" t="s">
        <v>299</v>
      </c>
      <c r="H167" s="57" t="s">
        <v>249</v>
      </c>
      <c r="I167" s="17" t="s">
        <v>180</v>
      </c>
      <c r="J167" s="18">
        <v>42</v>
      </c>
      <c r="K167" s="17" t="s">
        <v>289</v>
      </c>
    </row>
    <row r="168" spans="1:11" s="6" customFormat="1" ht="23.1" customHeight="1" x14ac:dyDescent="0.3">
      <c r="A168" s="15" t="s">
        <v>282</v>
      </c>
      <c r="B168" s="50" t="s">
        <v>275</v>
      </c>
      <c r="C168" s="14" t="s">
        <v>156</v>
      </c>
      <c r="D168" s="20" t="s">
        <v>23</v>
      </c>
      <c r="E168" s="15" t="s">
        <v>238</v>
      </c>
      <c r="F168" s="17">
        <v>2</v>
      </c>
      <c r="G168" s="77" t="s">
        <v>299</v>
      </c>
      <c r="H168" s="18" t="s">
        <v>262</v>
      </c>
      <c r="I168" s="17" t="s">
        <v>180</v>
      </c>
      <c r="J168" s="18">
        <v>39</v>
      </c>
      <c r="K168" s="17" t="s">
        <v>287</v>
      </c>
    </row>
    <row r="169" spans="1:11" s="6" customFormat="1" ht="23.1" customHeight="1" x14ac:dyDescent="0.3">
      <c r="A169" s="15" t="s">
        <v>282</v>
      </c>
      <c r="B169" s="50" t="s">
        <v>275</v>
      </c>
      <c r="C169" s="14" t="s">
        <v>159</v>
      </c>
      <c r="D169" s="16" t="s">
        <v>16</v>
      </c>
      <c r="E169" s="26" t="s">
        <v>160</v>
      </c>
      <c r="F169" s="28">
        <v>3</v>
      </c>
      <c r="G169" s="77" t="s">
        <v>299</v>
      </c>
      <c r="H169" s="57" t="s">
        <v>298</v>
      </c>
      <c r="I169" s="17" t="s">
        <v>180</v>
      </c>
      <c r="J169" s="28">
        <v>62</v>
      </c>
      <c r="K169" s="17" t="s">
        <v>288</v>
      </c>
    </row>
    <row r="170" spans="1:11" s="6" customFormat="1" ht="23.1" customHeight="1" x14ac:dyDescent="0.3">
      <c r="A170" s="15" t="s">
        <v>282</v>
      </c>
      <c r="B170" s="50" t="s">
        <v>275</v>
      </c>
      <c r="C170" s="17" t="s">
        <v>198</v>
      </c>
      <c r="D170" s="21" t="s">
        <v>30</v>
      </c>
      <c r="E170" s="19" t="s">
        <v>129</v>
      </c>
      <c r="F170" s="17">
        <v>3</v>
      </c>
      <c r="G170" s="77" t="s">
        <v>299</v>
      </c>
      <c r="H170" s="57" t="s">
        <v>249</v>
      </c>
      <c r="I170" s="17" t="s">
        <v>180</v>
      </c>
      <c r="J170" s="17">
        <v>38</v>
      </c>
      <c r="K170" s="17" t="s">
        <v>290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9"/>
  <sheetViews>
    <sheetView view="pageBreakPreview" zoomScale="55" zoomScaleNormal="86" zoomScaleSheetLayoutView="55" workbookViewId="0">
      <selection activeCell="D22" sqref="D22"/>
    </sheetView>
  </sheetViews>
  <sheetFormatPr defaultColWidth="9.109375" defaultRowHeight="13.8" x14ac:dyDescent="0.25"/>
  <cols>
    <col min="1" max="1" width="14.33203125" style="5" customWidth="1"/>
    <col min="2" max="3" width="11.88671875" style="5" bestFit="1" customWidth="1"/>
    <col min="4" max="4" width="42.33203125" style="7" customWidth="1"/>
    <col min="5" max="5" width="42.6640625" style="7" customWidth="1"/>
    <col min="6" max="6" width="6.88671875" style="5" customWidth="1"/>
    <col min="7" max="7" width="8.44140625" style="5" customWidth="1"/>
    <col min="8" max="8" width="8.88671875" style="9" bestFit="1" customWidth="1"/>
    <col min="9" max="9" width="9.109375" style="8" customWidth="1"/>
    <col min="10" max="10" width="10.88671875" style="8" bestFit="1" customWidth="1"/>
    <col min="11" max="11" width="9.109375" style="9" customWidth="1"/>
    <col min="12" max="12" width="2.44140625" style="9" customWidth="1"/>
    <col min="13" max="16384" width="9.109375" style="9"/>
  </cols>
  <sheetData>
    <row r="1" spans="1:13" ht="17.100000000000001" customHeight="1" x14ac:dyDescent="0.25"/>
    <row r="2" spans="1:13" ht="17.100000000000001" customHeight="1" x14ac:dyDescent="0.25"/>
    <row r="3" spans="1:13" ht="17.100000000000001" customHeight="1" x14ac:dyDescent="0.25"/>
    <row r="4" spans="1:13" ht="17.100000000000001" customHeight="1" x14ac:dyDescent="0.25"/>
    <row r="5" spans="1:13" ht="17.100000000000001" customHeight="1" x14ac:dyDescent="0.25"/>
    <row r="6" spans="1:13" ht="17.100000000000001" customHeight="1" x14ac:dyDescent="0.25"/>
    <row r="7" spans="1:13" s="62" customFormat="1" ht="4.5" customHeight="1" thickBot="1" x14ac:dyDescent="0.35">
      <c r="A7" s="59"/>
      <c r="B7" s="10"/>
      <c r="C7" s="59"/>
      <c r="D7" s="60"/>
      <c r="E7" s="59"/>
      <c r="F7" s="59"/>
      <c r="G7" s="59"/>
      <c r="H7" s="59"/>
      <c r="I7" s="59"/>
      <c r="J7" s="59"/>
      <c r="K7" s="59"/>
      <c r="L7" s="61"/>
      <c r="M7" s="61"/>
    </row>
    <row r="8" spans="1:13" s="62" customFormat="1" ht="15" customHeight="1" thickTop="1" x14ac:dyDescent="0.3">
      <c r="B8" s="11"/>
      <c r="I8" s="63"/>
      <c r="J8" s="63"/>
    </row>
    <row r="9" spans="1:13" s="62" customFormat="1" ht="19.95" customHeight="1" x14ac:dyDescent="0.3">
      <c r="A9" s="196" t="s">
        <v>277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spans="1:13" ht="20.100000000000001" customHeight="1" x14ac:dyDescent="0.25">
      <c r="A10" s="196" t="s">
        <v>138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</row>
    <row r="11" spans="1:13" ht="8.25" customHeight="1" x14ac:dyDescent="0.25">
      <c r="A11" s="3"/>
      <c r="B11" s="2"/>
      <c r="C11" s="3"/>
      <c r="D11" s="3"/>
      <c r="E11" s="3"/>
      <c r="F11" s="3"/>
      <c r="G11" s="3"/>
      <c r="H11" s="3"/>
      <c r="I11" s="3"/>
      <c r="J11" s="4"/>
      <c r="K11" s="3"/>
    </row>
    <row r="12" spans="1:13" ht="20.100000000000001" customHeight="1" x14ac:dyDescent="0.25">
      <c r="A12" s="1"/>
      <c r="B12" s="2"/>
      <c r="C12" s="1"/>
      <c r="D12" s="1"/>
      <c r="E12" s="1"/>
      <c r="F12" s="1"/>
      <c r="G12" s="1"/>
      <c r="H12" s="1"/>
      <c r="J12" s="1" t="s">
        <v>196</v>
      </c>
      <c r="K12" s="1"/>
    </row>
    <row r="13" spans="1:13" ht="16.2" customHeight="1" x14ac:dyDescent="0.25">
      <c r="A13" s="35"/>
      <c r="C13" s="64"/>
      <c r="D13" s="65"/>
      <c r="E13" s="65"/>
      <c r="F13" s="64"/>
      <c r="G13" s="9"/>
      <c r="H13" s="5"/>
    </row>
    <row r="14" spans="1:13" ht="42.75" customHeight="1" x14ac:dyDescent="0.25">
      <c r="A14" s="170" t="s">
        <v>9</v>
      </c>
      <c r="B14" s="170" t="s">
        <v>8</v>
      </c>
      <c r="C14" s="170" t="s">
        <v>135</v>
      </c>
      <c r="D14" s="170" t="s">
        <v>7</v>
      </c>
      <c r="E14" s="170" t="s">
        <v>6</v>
      </c>
      <c r="F14" s="170" t="s">
        <v>5</v>
      </c>
      <c r="G14" s="170" t="s">
        <v>4</v>
      </c>
      <c r="H14" s="170" t="s">
        <v>14</v>
      </c>
      <c r="I14" s="170" t="s">
        <v>17</v>
      </c>
      <c r="J14" s="170" t="s">
        <v>20</v>
      </c>
      <c r="K14" s="170" t="s">
        <v>286</v>
      </c>
    </row>
    <row r="15" spans="1:13" ht="24.9" customHeight="1" x14ac:dyDescent="0.25">
      <c r="A15" s="197" t="s">
        <v>305</v>
      </c>
      <c r="B15" s="150" t="s">
        <v>394</v>
      </c>
      <c r="C15" s="150" t="s">
        <v>402</v>
      </c>
      <c r="D15" s="151" t="s">
        <v>423</v>
      </c>
      <c r="E15" s="152" t="s">
        <v>449</v>
      </c>
      <c r="F15" s="150">
        <v>3</v>
      </c>
      <c r="G15" s="150" t="s">
        <v>3</v>
      </c>
      <c r="H15" s="150" t="s">
        <v>385</v>
      </c>
      <c r="I15" s="150" t="s">
        <v>488</v>
      </c>
      <c r="J15" s="153">
        <v>17</v>
      </c>
      <c r="K15" s="150" t="s">
        <v>383</v>
      </c>
      <c r="L15" s="36" t="str">
        <f t="shared" ref="L15:L20" si="0">IF(J15&gt;30,"2 PENGAWAS","-")</f>
        <v>-</v>
      </c>
      <c r="M15" s="150"/>
    </row>
    <row r="16" spans="1:13" ht="24.9" customHeight="1" x14ac:dyDescent="0.25">
      <c r="A16" s="198"/>
      <c r="B16" s="150" t="s">
        <v>395</v>
      </c>
      <c r="C16" s="150" t="s">
        <v>407</v>
      </c>
      <c r="D16" s="151" t="s">
        <v>428</v>
      </c>
      <c r="E16" s="152" t="s">
        <v>450</v>
      </c>
      <c r="F16" s="150">
        <v>3</v>
      </c>
      <c r="G16" s="150" t="s">
        <v>3</v>
      </c>
      <c r="H16" s="150" t="s">
        <v>385</v>
      </c>
      <c r="I16" s="150" t="s">
        <v>488</v>
      </c>
      <c r="J16" s="153">
        <v>17</v>
      </c>
      <c r="K16" s="150" t="s">
        <v>383</v>
      </c>
      <c r="L16" s="36" t="str">
        <f t="shared" si="0"/>
        <v>-</v>
      </c>
      <c r="M16" s="150"/>
    </row>
    <row r="17" spans="1:13" ht="24.9" customHeight="1" x14ac:dyDescent="0.25">
      <c r="A17" s="197" t="s">
        <v>306</v>
      </c>
      <c r="B17" s="150" t="s">
        <v>394</v>
      </c>
      <c r="C17" s="150" t="s">
        <v>315</v>
      </c>
      <c r="D17" s="151" t="s">
        <v>433</v>
      </c>
      <c r="E17" s="152" t="s">
        <v>464</v>
      </c>
      <c r="F17" s="150">
        <v>3</v>
      </c>
      <c r="G17" s="150" t="s">
        <v>3</v>
      </c>
      <c r="H17" s="150" t="s">
        <v>385</v>
      </c>
      <c r="I17" s="150" t="s">
        <v>488</v>
      </c>
      <c r="J17" s="153">
        <v>17</v>
      </c>
      <c r="K17" s="150" t="s">
        <v>383</v>
      </c>
      <c r="L17" s="36" t="str">
        <f t="shared" si="0"/>
        <v>-</v>
      </c>
      <c r="M17" s="150"/>
    </row>
    <row r="18" spans="1:13" ht="24.9" customHeight="1" x14ac:dyDescent="0.25">
      <c r="A18" s="198"/>
      <c r="B18" s="150" t="s">
        <v>395</v>
      </c>
      <c r="C18" s="150" t="s">
        <v>412</v>
      </c>
      <c r="D18" s="151" t="s">
        <v>434</v>
      </c>
      <c r="E18" s="152" t="s">
        <v>370</v>
      </c>
      <c r="F18" s="150">
        <v>2</v>
      </c>
      <c r="G18" s="150" t="s">
        <v>3</v>
      </c>
      <c r="H18" s="150" t="s">
        <v>385</v>
      </c>
      <c r="I18" s="150" t="s">
        <v>488</v>
      </c>
      <c r="J18" s="153">
        <v>18</v>
      </c>
      <c r="K18" s="150" t="s">
        <v>383</v>
      </c>
      <c r="L18" s="36" t="str">
        <f t="shared" si="0"/>
        <v>-</v>
      </c>
      <c r="M18" s="150"/>
    </row>
    <row r="19" spans="1:13" ht="24.9" customHeight="1" x14ac:dyDescent="0.25">
      <c r="A19" s="200" t="s">
        <v>307</v>
      </c>
      <c r="B19" s="150" t="s">
        <v>394</v>
      </c>
      <c r="C19" s="150" t="s">
        <v>413</v>
      </c>
      <c r="D19" s="151" t="s">
        <v>435</v>
      </c>
      <c r="E19" s="152" t="s">
        <v>469</v>
      </c>
      <c r="F19" s="150">
        <v>3</v>
      </c>
      <c r="G19" s="150" t="s">
        <v>3</v>
      </c>
      <c r="H19" s="150" t="s">
        <v>385</v>
      </c>
      <c r="I19" s="150" t="s">
        <v>488</v>
      </c>
      <c r="J19" s="153">
        <v>18</v>
      </c>
      <c r="K19" s="150" t="s">
        <v>383</v>
      </c>
      <c r="L19" s="36" t="str">
        <f t="shared" si="0"/>
        <v>-</v>
      </c>
      <c r="M19" s="150"/>
    </row>
    <row r="20" spans="1:13" ht="24.9" customHeight="1" x14ac:dyDescent="0.25">
      <c r="A20" s="201"/>
      <c r="B20" s="150" t="s">
        <v>395</v>
      </c>
      <c r="C20" s="150" t="s">
        <v>400</v>
      </c>
      <c r="D20" s="151" t="s">
        <v>421</v>
      </c>
      <c r="E20" s="152" t="s">
        <v>442</v>
      </c>
      <c r="F20" s="150">
        <v>3</v>
      </c>
      <c r="G20" s="150" t="s">
        <v>3</v>
      </c>
      <c r="H20" s="150" t="s">
        <v>385</v>
      </c>
      <c r="I20" s="150" t="s">
        <v>488</v>
      </c>
      <c r="J20" s="153">
        <v>18</v>
      </c>
      <c r="K20" s="150" t="s">
        <v>383</v>
      </c>
      <c r="L20" s="36" t="str">
        <f t="shared" si="0"/>
        <v>-</v>
      </c>
      <c r="M20" s="150"/>
    </row>
    <row r="21" spans="1:13" x14ac:dyDescent="0.25">
      <c r="A21" s="23"/>
      <c r="B21" s="9"/>
      <c r="C21" s="9"/>
      <c r="D21" s="9"/>
      <c r="E21" s="9"/>
      <c r="F21" s="9"/>
      <c r="G21" s="9"/>
      <c r="H21" s="30"/>
      <c r="I21" s="66"/>
      <c r="J21" s="66"/>
      <c r="K21" s="31"/>
    </row>
    <row r="22" spans="1:13" ht="15" customHeight="1" x14ac:dyDescent="0.25">
      <c r="A22" s="2" t="s">
        <v>0</v>
      </c>
    </row>
    <row r="23" spans="1:13" ht="30" customHeight="1" x14ac:dyDescent="0.25">
      <c r="A23" s="191" t="s">
        <v>19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</row>
    <row r="24" spans="1:13" ht="20.100000000000001" customHeight="1" x14ac:dyDescent="0.3">
      <c r="E24" s="9"/>
      <c r="F24" s="58" t="s">
        <v>613</v>
      </c>
      <c r="I24" s="5"/>
      <c r="J24" s="5"/>
      <c r="K24" s="5"/>
    </row>
    <row r="25" spans="1:13" ht="15" customHeight="1" x14ac:dyDescent="0.25">
      <c r="B25" s="7"/>
      <c r="C25" s="7"/>
      <c r="E25" s="9"/>
      <c r="F25" s="34" t="s">
        <v>90</v>
      </c>
      <c r="I25" s="5"/>
      <c r="J25" s="5"/>
      <c r="K25" s="5"/>
    </row>
    <row r="26" spans="1:13" ht="15" customHeight="1" x14ac:dyDescent="0.25">
      <c r="B26" s="7"/>
      <c r="C26" s="7"/>
      <c r="E26" s="9"/>
      <c r="F26" s="34"/>
      <c r="I26" s="5"/>
      <c r="J26" s="5"/>
      <c r="K26" s="5"/>
    </row>
    <row r="27" spans="1:13" ht="15" customHeight="1" x14ac:dyDescent="0.25">
      <c r="B27" s="7"/>
      <c r="C27" s="7"/>
      <c r="E27" s="9"/>
      <c r="F27" s="34"/>
      <c r="I27" s="5"/>
      <c r="J27" s="5"/>
      <c r="K27" s="5"/>
    </row>
    <row r="28" spans="1:13" ht="15" customHeight="1" x14ac:dyDescent="0.25">
      <c r="B28" s="7"/>
      <c r="C28" s="7"/>
      <c r="E28" s="9"/>
      <c r="F28" s="34"/>
      <c r="I28" s="5"/>
      <c r="J28" s="5"/>
      <c r="K28" s="5"/>
    </row>
    <row r="29" spans="1:13" ht="15" customHeight="1" x14ac:dyDescent="0.25">
      <c r="B29" s="7"/>
      <c r="C29" s="7"/>
      <c r="E29" s="9"/>
      <c r="F29" s="34"/>
      <c r="I29" s="5"/>
      <c r="J29" s="5"/>
      <c r="K29" s="5"/>
    </row>
    <row r="30" spans="1:13" ht="15" customHeight="1" x14ac:dyDescent="0.25">
      <c r="B30" s="7"/>
      <c r="C30" s="7"/>
      <c r="E30" s="9"/>
      <c r="F30" s="34"/>
      <c r="I30" s="5"/>
      <c r="J30" s="5"/>
      <c r="K30" s="5"/>
    </row>
    <row r="31" spans="1:13" ht="15" customHeight="1" x14ac:dyDescent="0.25">
      <c r="B31" s="7"/>
      <c r="C31" s="7"/>
      <c r="E31" s="9"/>
      <c r="F31" s="34"/>
      <c r="I31" s="5"/>
      <c r="J31" s="5"/>
      <c r="K31" s="5"/>
    </row>
    <row r="32" spans="1:13" ht="15" customHeight="1" x14ac:dyDescent="0.25">
      <c r="B32" s="7"/>
      <c r="C32" s="7"/>
      <c r="E32" s="9"/>
      <c r="F32" s="34"/>
      <c r="I32" s="5"/>
      <c r="J32" s="5"/>
      <c r="K32" s="5"/>
    </row>
    <row r="33" spans="1:11" ht="15" customHeight="1" x14ac:dyDescent="0.25">
      <c r="B33" s="7"/>
      <c r="C33" s="7"/>
      <c r="E33" s="9"/>
      <c r="F33" s="34"/>
      <c r="I33" s="5"/>
      <c r="J33" s="5"/>
      <c r="K33" s="5"/>
    </row>
    <row r="34" spans="1:11" ht="10.5" customHeight="1" x14ac:dyDescent="0.25">
      <c r="B34" s="7"/>
      <c r="C34" s="7"/>
      <c r="E34" s="9"/>
      <c r="F34" s="34"/>
      <c r="I34" s="5"/>
      <c r="J34" s="5"/>
      <c r="K34" s="5"/>
    </row>
    <row r="35" spans="1:11" ht="20.100000000000001" customHeight="1" x14ac:dyDescent="0.25">
      <c r="B35" s="12"/>
      <c r="C35" s="12"/>
      <c r="E35" s="9"/>
      <c r="F35" s="35"/>
      <c r="I35" s="5"/>
      <c r="J35" s="5"/>
      <c r="K35" s="5"/>
    </row>
    <row r="36" spans="1:11" ht="20.100000000000001" customHeight="1" x14ac:dyDescent="0.25">
      <c r="A36" s="9"/>
      <c r="B36" s="9"/>
      <c r="C36" s="9"/>
      <c r="D36" s="9"/>
      <c r="F36" s="35"/>
      <c r="G36" s="9"/>
      <c r="I36" s="5"/>
      <c r="J36" s="5"/>
      <c r="K36" s="5"/>
    </row>
    <row r="37" spans="1:11" ht="9" customHeight="1" x14ac:dyDescent="0.25"/>
    <row r="39" spans="1:11" x14ac:dyDescent="0.25">
      <c r="I39" s="5"/>
      <c r="J39" s="5"/>
      <c r="K39" s="5"/>
    </row>
  </sheetData>
  <sortState caseSensitive="1" ref="A15:M21">
    <sortCondition descending="1" ref="A15:A21"/>
  </sortState>
  <mergeCells count="6">
    <mergeCell ref="A9:K9"/>
    <mergeCell ref="A10:K10"/>
    <mergeCell ref="A23:K23"/>
    <mergeCell ref="A15:A16"/>
    <mergeCell ref="A17:A18"/>
    <mergeCell ref="A19:A20"/>
  </mergeCells>
  <pageMargins left="0.68" right="0" top="0.43307086614173229" bottom="0.38" header="0.25" footer="0.31496062992125984"/>
  <pageSetup paperSize="5" scale="80" orientation="landscape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0"/>
  <sheetViews>
    <sheetView topLeftCell="A21" zoomScaleNormal="100" workbookViewId="0">
      <selection activeCell="E34" sqref="E34"/>
    </sheetView>
  </sheetViews>
  <sheetFormatPr defaultColWidth="9.109375" defaultRowHeight="13.8" x14ac:dyDescent="0.3"/>
  <cols>
    <col min="1" max="1" width="9" style="32" customWidth="1"/>
    <col min="2" max="2" width="13" style="5" customWidth="1"/>
    <col min="3" max="3" width="13.109375" style="5" customWidth="1"/>
    <col min="4" max="4" width="45.44140625" style="7" bestFit="1" customWidth="1"/>
    <col min="5" max="5" width="63.44140625" style="33" customWidth="1"/>
    <col min="6" max="6" width="5.33203125" style="6" customWidth="1"/>
    <col min="7" max="7" width="8" style="6" bestFit="1" customWidth="1"/>
    <col min="8" max="8" width="9.6640625" style="6" bestFit="1" customWidth="1"/>
    <col min="9" max="9" width="10.109375" style="6" bestFit="1" customWidth="1"/>
    <col min="10" max="10" width="10.88671875" style="6" bestFit="1" customWidth="1"/>
    <col min="11" max="11" width="9.109375" style="6"/>
    <col min="12" max="13" width="14.88671875" style="6" bestFit="1" customWidth="1"/>
    <col min="14" max="16384" width="9.109375" style="6"/>
  </cols>
  <sheetData>
    <row r="1" spans="1:13" s="9" customFormat="1" ht="17.100000000000001" customHeight="1" x14ac:dyDescent="0.25">
      <c r="A1" s="5"/>
      <c r="B1" s="5"/>
      <c r="C1" s="5"/>
      <c r="D1" s="7"/>
      <c r="E1" s="7"/>
      <c r="F1" s="6"/>
      <c r="G1" s="6"/>
      <c r="H1" s="11"/>
      <c r="I1" s="11"/>
      <c r="J1" s="11"/>
      <c r="K1" s="11"/>
      <c r="L1" s="11"/>
      <c r="M1" s="11"/>
    </row>
    <row r="2" spans="1:13" s="9" customFormat="1" ht="17.100000000000001" customHeight="1" x14ac:dyDescent="0.25">
      <c r="A2" s="5"/>
      <c r="B2" s="5"/>
      <c r="C2" s="5"/>
      <c r="D2" s="7"/>
      <c r="E2" s="7"/>
      <c r="F2" s="6"/>
      <c r="G2" s="6"/>
      <c r="H2" s="11"/>
      <c r="I2" s="11"/>
      <c r="J2" s="11"/>
      <c r="K2" s="11"/>
      <c r="L2" s="11"/>
      <c r="M2" s="11"/>
    </row>
    <row r="3" spans="1:13" s="9" customFormat="1" ht="17.100000000000001" customHeight="1" x14ac:dyDescent="0.25">
      <c r="A3" s="5"/>
      <c r="B3" s="5"/>
      <c r="C3" s="5"/>
      <c r="D3" s="7"/>
      <c r="E3" s="7"/>
      <c r="F3" s="6"/>
      <c r="G3" s="6"/>
      <c r="H3" s="11"/>
      <c r="I3" s="11"/>
      <c r="J3" s="11"/>
      <c r="K3" s="11"/>
      <c r="L3" s="11"/>
      <c r="M3" s="11"/>
    </row>
    <row r="4" spans="1:13" s="9" customFormat="1" ht="17.100000000000001" customHeight="1" x14ac:dyDescent="0.25">
      <c r="A4" s="5"/>
      <c r="B4" s="5"/>
      <c r="C4" s="5"/>
      <c r="D4" s="7"/>
      <c r="E4" s="7"/>
      <c r="F4" s="6"/>
      <c r="G4" s="6"/>
      <c r="H4" s="11"/>
      <c r="I4" s="11"/>
      <c r="J4" s="11"/>
      <c r="K4" s="11"/>
      <c r="L4" s="11"/>
      <c r="M4" s="11"/>
    </row>
    <row r="5" spans="1:13" s="9" customFormat="1" ht="17.100000000000001" customHeight="1" x14ac:dyDescent="0.25">
      <c r="A5" s="5"/>
      <c r="B5" s="5"/>
      <c r="C5" s="5"/>
      <c r="D5" s="7"/>
      <c r="E5" s="7"/>
      <c r="F5" s="6"/>
      <c r="G5" s="6"/>
      <c r="H5" s="11"/>
      <c r="I5" s="11"/>
      <c r="J5" s="11"/>
      <c r="K5" s="11"/>
      <c r="L5" s="11"/>
      <c r="M5" s="11"/>
    </row>
    <row r="6" spans="1:13" s="62" customFormat="1" ht="4.5" customHeight="1" thickBot="1" x14ac:dyDescent="0.35">
      <c r="A6" s="59"/>
      <c r="B6" s="10"/>
      <c r="C6" s="59"/>
      <c r="D6" s="60"/>
      <c r="E6" s="59"/>
      <c r="F6" s="159"/>
      <c r="G6" s="159"/>
      <c r="H6" s="159"/>
      <c r="I6" s="159"/>
      <c r="J6" s="159"/>
      <c r="K6" s="159"/>
    </row>
    <row r="7" spans="1:13" s="62" customFormat="1" ht="4.5" customHeight="1" thickTop="1" x14ac:dyDescent="0.3">
      <c r="B7" s="11"/>
    </row>
    <row r="8" spans="1:13" s="62" customFormat="1" ht="19.95" customHeight="1" x14ac:dyDescent="0.3">
      <c r="A8" s="196" t="s">
        <v>277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</row>
    <row r="9" spans="1:13" s="9" customFormat="1" ht="20.100000000000001" customHeight="1" x14ac:dyDescent="0.25">
      <c r="A9" s="196" t="s">
        <v>138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1"/>
      <c r="M9" s="11"/>
    </row>
    <row r="10" spans="1:13" x14ac:dyDescent="0.3">
      <c r="I10" s="24" t="s">
        <v>197</v>
      </c>
    </row>
    <row r="11" spans="1:13" s="24" customFormat="1" ht="24" customHeight="1" x14ac:dyDescent="0.3">
      <c r="A11" s="171" t="s">
        <v>9</v>
      </c>
      <c r="B11" s="172" t="s">
        <v>8</v>
      </c>
      <c r="C11" s="172" t="s">
        <v>135</v>
      </c>
      <c r="D11" s="172" t="s">
        <v>7</v>
      </c>
      <c r="E11" s="171" t="s">
        <v>6</v>
      </c>
      <c r="F11" s="172" t="s">
        <v>5</v>
      </c>
      <c r="G11" s="172" t="s">
        <v>4</v>
      </c>
      <c r="H11" s="172" t="s">
        <v>14</v>
      </c>
      <c r="I11" s="172" t="s">
        <v>296</v>
      </c>
      <c r="J11" s="172" t="s">
        <v>20</v>
      </c>
      <c r="K11" s="172" t="s">
        <v>286</v>
      </c>
      <c r="L11" s="199" t="s">
        <v>17</v>
      </c>
      <c r="M11" s="199"/>
    </row>
    <row r="12" spans="1:13" ht="23.1" customHeight="1" x14ac:dyDescent="0.3">
      <c r="A12" s="193" t="s">
        <v>304</v>
      </c>
      <c r="B12" s="150" t="s">
        <v>389</v>
      </c>
      <c r="C12" s="150" t="s">
        <v>317</v>
      </c>
      <c r="D12" s="152" t="s">
        <v>340</v>
      </c>
      <c r="E12" s="152" t="s">
        <v>594</v>
      </c>
      <c r="F12" s="150">
        <v>2</v>
      </c>
      <c r="G12" s="150" t="s">
        <v>3</v>
      </c>
      <c r="H12" s="150" t="s">
        <v>559</v>
      </c>
      <c r="I12" s="150" t="s">
        <v>180</v>
      </c>
      <c r="J12" s="153">
        <v>38</v>
      </c>
      <c r="K12" s="150" t="s">
        <v>381</v>
      </c>
      <c r="L12" s="127" t="str">
        <f t="shared" ref="L12:L35" si="0">IF(J12&gt;30,"2 PENGAWAS","-")</f>
        <v>2 PENGAWAS</v>
      </c>
      <c r="M12" s="150"/>
    </row>
    <row r="13" spans="1:13" ht="23.1" customHeight="1" x14ac:dyDescent="0.3">
      <c r="A13" s="194"/>
      <c r="B13" s="150" t="s">
        <v>389</v>
      </c>
      <c r="C13" s="150" t="s">
        <v>400</v>
      </c>
      <c r="D13" s="152" t="s">
        <v>421</v>
      </c>
      <c r="E13" s="152" t="s">
        <v>442</v>
      </c>
      <c r="F13" s="150">
        <v>3</v>
      </c>
      <c r="G13" s="150" t="s">
        <v>3</v>
      </c>
      <c r="H13" s="150" t="s">
        <v>560</v>
      </c>
      <c r="I13" s="150" t="s">
        <v>180</v>
      </c>
      <c r="J13" s="153">
        <v>30</v>
      </c>
      <c r="K13" s="150" t="s">
        <v>383</v>
      </c>
      <c r="L13" s="127" t="str">
        <f t="shared" si="0"/>
        <v>-</v>
      </c>
      <c r="M13" s="150"/>
    </row>
    <row r="14" spans="1:13" ht="23.1" customHeight="1" x14ac:dyDescent="0.3">
      <c r="A14" s="194"/>
      <c r="B14" s="150" t="s">
        <v>390</v>
      </c>
      <c r="C14" s="150" t="s">
        <v>402</v>
      </c>
      <c r="D14" s="152" t="s">
        <v>423</v>
      </c>
      <c r="E14" s="152" t="s">
        <v>595</v>
      </c>
      <c r="F14" s="150">
        <v>3</v>
      </c>
      <c r="G14" s="150" t="s">
        <v>3</v>
      </c>
      <c r="H14" s="150" t="s">
        <v>385</v>
      </c>
      <c r="I14" s="150" t="s">
        <v>180</v>
      </c>
      <c r="J14" s="153">
        <v>38</v>
      </c>
      <c r="K14" s="150" t="s">
        <v>383</v>
      </c>
      <c r="L14" s="127" t="str">
        <f t="shared" si="0"/>
        <v>2 PENGAWAS</v>
      </c>
      <c r="M14" s="150"/>
    </row>
    <row r="15" spans="1:13" ht="23.1" customHeight="1" x14ac:dyDescent="0.3">
      <c r="A15" s="195"/>
      <c r="B15" s="150" t="s">
        <v>392</v>
      </c>
      <c r="C15" s="150" t="s">
        <v>401</v>
      </c>
      <c r="D15" s="152" t="s">
        <v>422</v>
      </c>
      <c r="E15" s="152" t="s">
        <v>447</v>
      </c>
      <c r="F15" s="150">
        <v>3</v>
      </c>
      <c r="G15" s="150" t="s">
        <v>3</v>
      </c>
      <c r="H15" s="150" t="s">
        <v>559</v>
      </c>
      <c r="I15" s="150" t="s">
        <v>180</v>
      </c>
      <c r="J15" s="153">
        <v>10</v>
      </c>
      <c r="K15" s="150" t="s">
        <v>383</v>
      </c>
      <c r="L15" s="127" t="str">
        <f t="shared" si="0"/>
        <v>-</v>
      </c>
      <c r="M15" s="150"/>
    </row>
    <row r="16" spans="1:13" ht="23.1" customHeight="1" x14ac:dyDescent="0.3">
      <c r="A16" s="193" t="s">
        <v>305</v>
      </c>
      <c r="B16" s="150" t="s">
        <v>390</v>
      </c>
      <c r="C16" s="150" t="s">
        <v>411</v>
      </c>
      <c r="D16" s="152" t="s">
        <v>432</v>
      </c>
      <c r="E16" s="152" t="s">
        <v>596</v>
      </c>
      <c r="F16" s="150">
        <v>3</v>
      </c>
      <c r="G16" s="150" t="s">
        <v>3</v>
      </c>
      <c r="H16" s="150" t="s">
        <v>385</v>
      </c>
      <c r="I16" s="150" t="s">
        <v>180</v>
      </c>
      <c r="J16" s="153">
        <v>58</v>
      </c>
      <c r="K16" s="150" t="s">
        <v>382</v>
      </c>
      <c r="L16" s="127" t="str">
        <f t="shared" si="0"/>
        <v>2 PENGAWAS</v>
      </c>
      <c r="M16" s="150"/>
    </row>
    <row r="17" spans="1:13" ht="23.1" customHeight="1" x14ac:dyDescent="0.3">
      <c r="A17" s="194"/>
      <c r="B17" s="150" t="s">
        <v>390</v>
      </c>
      <c r="C17" s="150" t="s">
        <v>412</v>
      </c>
      <c r="D17" s="152" t="s">
        <v>434</v>
      </c>
      <c r="E17" s="152" t="s">
        <v>573</v>
      </c>
      <c r="F17" s="150">
        <v>2</v>
      </c>
      <c r="G17" s="150" t="s">
        <v>3</v>
      </c>
      <c r="H17" s="150" t="s">
        <v>262</v>
      </c>
      <c r="I17" s="150" t="s">
        <v>180</v>
      </c>
      <c r="J17" s="153">
        <v>40</v>
      </c>
      <c r="K17" s="150" t="s">
        <v>383</v>
      </c>
      <c r="L17" s="127" t="str">
        <f t="shared" si="0"/>
        <v>2 PENGAWAS</v>
      </c>
      <c r="M17" s="150"/>
    </row>
    <row r="18" spans="1:13" ht="23.1" customHeight="1" x14ac:dyDescent="0.3">
      <c r="A18" s="194"/>
      <c r="B18" s="150" t="s">
        <v>392</v>
      </c>
      <c r="C18" s="150" t="s">
        <v>414</v>
      </c>
      <c r="D18" s="152" t="s">
        <v>436</v>
      </c>
      <c r="E18" s="152" t="s">
        <v>597</v>
      </c>
      <c r="F18" s="150">
        <v>3</v>
      </c>
      <c r="G18" s="150" t="s">
        <v>3</v>
      </c>
      <c r="H18" s="150" t="s">
        <v>559</v>
      </c>
      <c r="I18" s="150" t="s">
        <v>180</v>
      </c>
      <c r="J18" s="153">
        <v>59</v>
      </c>
      <c r="K18" s="150" t="s">
        <v>382</v>
      </c>
      <c r="L18" s="127" t="str">
        <f t="shared" si="0"/>
        <v>2 PENGAWAS</v>
      </c>
      <c r="M18" s="150"/>
    </row>
    <row r="19" spans="1:13" ht="23.1" customHeight="1" x14ac:dyDescent="0.3">
      <c r="A19" s="194"/>
      <c r="B19" s="150" t="s">
        <v>392</v>
      </c>
      <c r="C19" s="150" t="s">
        <v>409</v>
      </c>
      <c r="D19" s="152" t="s">
        <v>430</v>
      </c>
      <c r="E19" s="152" t="s">
        <v>598</v>
      </c>
      <c r="F19" s="150">
        <v>3</v>
      </c>
      <c r="G19" s="150" t="s">
        <v>3</v>
      </c>
      <c r="H19" s="150" t="s">
        <v>567</v>
      </c>
      <c r="I19" s="150" t="s">
        <v>180</v>
      </c>
      <c r="J19" s="153">
        <v>52</v>
      </c>
      <c r="K19" s="150" t="s">
        <v>381</v>
      </c>
      <c r="L19" s="127" t="str">
        <f t="shared" si="0"/>
        <v>2 PENGAWAS</v>
      </c>
      <c r="M19" s="150" t="s">
        <v>556</v>
      </c>
    </row>
    <row r="20" spans="1:13" ht="23.1" customHeight="1" x14ac:dyDescent="0.3">
      <c r="A20" s="195"/>
      <c r="B20" s="150" t="s">
        <v>392</v>
      </c>
      <c r="C20" s="150" t="s">
        <v>409</v>
      </c>
      <c r="D20" s="152" t="s">
        <v>430</v>
      </c>
      <c r="E20" s="152" t="s">
        <v>612</v>
      </c>
      <c r="F20" s="150">
        <v>3</v>
      </c>
      <c r="G20" s="150" t="s">
        <v>3</v>
      </c>
      <c r="H20" s="150" t="s">
        <v>568</v>
      </c>
      <c r="I20" s="150" t="s">
        <v>180</v>
      </c>
      <c r="J20" s="153">
        <v>40</v>
      </c>
      <c r="K20" s="150" t="s">
        <v>381</v>
      </c>
      <c r="L20" s="127" t="str">
        <f t="shared" si="0"/>
        <v>2 PENGAWAS</v>
      </c>
      <c r="M20" s="150"/>
    </row>
    <row r="21" spans="1:13" ht="23.1" customHeight="1" x14ac:dyDescent="0.3">
      <c r="A21" s="193" t="s">
        <v>306</v>
      </c>
      <c r="B21" s="150" t="s">
        <v>390</v>
      </c>
      <c r="C21" s="150" t="s">
        <v>403</v>
      </c>
      <c r="D21" s="152" t="s">
        <v>424</v>
      </c>
      <c r="E21" s="152" t="s">
        <v>599</v>
      </c>
      <c r="F21" s="150">
        <v>3</v>
      </c>
      <c r="G21" s="150" t="s">
        <v>3</v>
      </c>
      <c r="H21" s="150" t="s">
        <v>559</v>
      </c>
      <c r="I21" s="150" t="s">
        <v>180</v>
      </c>
      <c r="J21" s="153">
        <v>40</v>
      </c>
      <c r="K21" s="150" t="s">
        <v>381</v>
      </c>
      <c r="L21" s="127" t="str">
        <f t="shared" si="0"/>
        <v>2 PENGAWAS</v>
      </c>
      <c r="M21" s="150"/>
    </row>
    <row r="22" spans="1:13" ht="23.1" customHeight="1" x14ac:dyDescent="0.3">
      <c r="A22" s="194"/>
      <c r="B22" s="150" t="s">
        <v>393</v>
      </c>
      <c r="C22" s="150" t="s">
        <v>398</v>
      </c>
      <c r="D22" s="152" t="s">
        <v>419</v>
      </c>
      <c r="E22" s="152" t="s">
        <v>600</v>
      </c>
      <c r="F22" s="150">
        <v>3</v>
      </c>
      <c r="G22" s="150" t="s">
        <v>3</v>
      </c>
      <c r="H22" s="150" t="s">
        <v>559</v>
      </c>
      <c r="I22" s="150" t="s">
        <v>180</v>
      </c>
      <c r="J22" s="153">
        <v>58</v>
      </c>
      <c r="K22" s="150" t="s">
        <v>382</v>
      </c>
      <c r="L22" s="127" t="str">
        <f t="shared" si="0"/>
        <v>2 PENGAWAS</v>
      </c>
      <c r="M22" s="150"/>
    </row>
    <row r="23" spans="1:13" ht="23.1" customHeight="1" x14ac:dyDescent="0.3">
      <c r="A23" s="195"/>
      <c r="B23" s="150" t="s">
        <v>392</v>
      </c>
      <c r="C23" s="150" t="s">
        <v>331</v>
      </c>
      <c r="D23" s="152" t="s">
        <v>355</v>
      </c>
      <c r="E23" s="152" t="s">
        <v>601</v>
      </c>
      <c r="F23" s="150">
        <v>3</v>
      </c>
      <c r="G23" s="150" t="s">
        <v>3</v>
      </c>
      <c r="H23" s="150" t="s">
        <v>385</v>
      </c>
      <c r="I23" s="150" t="s">
        <v>180</v>
      </c>
      <c r="J23" s="153">
        <v>37</v>
      </c>
      <c r="K23" s="150" t="s">
        <v>381</v>
      </c>
      <c r="L23" s="127" t="str">
        <f t="shared" si="0"/>
        <v>2 PENGAWAS</v>
      </c>
      <c r="M23" s="150"/>
    </row>
    <row r="24" spans="1:13" ht="23.1" customHeight="1" x14ac:dyDescent="0.3">
      <c r="A24" s="193" t="s">
        <v>307</v>
      </c>
      <c r="B24" s="150" t="s">
        <v>389</v>
      </c>
      <c r="C24" s="150" t="s">
        <v>416</v>
      </c>
      <c r="D24" s="152" t="s">
        <v>438</v>
      </c>
      <c r="E24" s="152" t="s">
        <v>572</v>
      </c>
      <c r="F24" s="150">
        <v>3</v>
      </c>
      <c r="G24" s="150" t="s">
        <v>3</v>
      </c>
      <c r="H24" s="150" t="s">
        <v>385</v>
      </c>
      <c r="I24" s="150" t="s">
        <v>180</v>
      </c>
      <c r="J24" s="153">
        <v>38</v>
      </c>
      <c r="K24" s="150" t="s">
        <v>381</v>
      </c>
      <c r="L24" s="127" t="str">
        <f t="shared" si="0"/>
        <v>2 PENGAWAS</v>
      </c>
      <c r="M24" s="150"/>
    </row>
    <row r="25" spans="1:13" ht="23.1" customHeight="1" x14ac:dyDescent="0.3">
      <c r="A25" s="194"/>
      <c r="B25" s="150" t="s">
        <v>390</v>
      </c>
      <c r="C25" s="150" t="s">
        <v>407</v>
      </c>
      <c r="D25" s="152" t="s">
        <v>428</v>
      </c>
      <c r="E25" s="152" t="s">
        <v>602</v>
      </c>
      <c r="F25" s="150">
        <v>3</v>
      </c>
      <c r="G25" s="150" t="s">
        <v>3</v>
      </c>
      <c r="H25" s="150" t="s">
        <v>559</v>
      </c>
      <c r="I25" s="150" t="s">
        <v>180</v>
      </c>
      <c r="J25" s="153">
        <v>33</v>
      </c>
      <c r="K25" s="150" t="s">
        <v>383</v>
      </c>
      <c r="L25" s="127" t="str">
        <f t="shared" si="0"/>
        <v>2 PENGAWAS</v>
      </c>
      <c r="M25" s="150"/>
    </row>
    <row r="26" spans="1:13" ht="23.1" customHeight="1" x14ac:dyDescent="0.3">
      <c r="A26" s="194"/>
      <c r="B26" s="150" t="s">
        <v>390</v>
      </c>
      <c r="C26" s="150" t="s">
        <v>397</v>
      </c>
      <c r="D26" s="152" t="s">
        <v>418</v>
      </c>
      <c r="E26" s="152" t="s">
        <v>605</v>
      </c>
      <c r="F26" s="150">
        <v>1</v>
      </c>
      <c r="G26" s="150" t="s">
        <v>3</v>
      </c>
      <c r="H26" s="150" t="s">
        <v>385</v>
      </c>
      <c r="I26" s="150" t="s">
        <v>180</v>
      </c>
      <c r="J26" s="153">
        <v>60</v>
      </c>
      <c r="K26" s="150" t="s">
        <v>382</v>
      </c>
      <c r="L26" s="127" t="str">
        <f t="shared" si="0"/>
        <v>2 PENGAWAS</v>
      </c>
      <c r="M26" s="150"/>
    </row>
    <row r="27" spans="1:13" ht="23.1" customHeight="1" x14ac:dyDescent="0.3">
      <c r="A27" s="194"/>
      <c r="B27" s="150" t="s">
        <v>392</v>
      </c>
      <c r="C27" s="150" t="s">
        <v>413</v>
      </c>
      <c r="D27" s="152" t="s">
        <v>435</v>
      </c>
      <c r="E27" s="152" t="s">
        <v>604</v>
      </c>
      <c r="F27" s="150">
        <v>3</v>
      </c>
      <c r="G27" s="150" t="s">
        <v>3</v>
      </c>
      <c r="H27" s="150" t="s">
        <v>262</v>
      </c>
      <c r="I27" s="150" t="s">
        <v>180</v>
      </c>
      <c r="J27" s="153">
        <v>55</v>
      </c>
      <c r="K27" s="150" t="s">
        <v>383</v>
      </c>
      <c r="L27" s="127" t="str">
        <f t="shared" si="0"/>
        <v>2 PENGAWAS</v>
      </c>
      <c r="M27" s="150" t="s">
        <v>556</v>
      </c>
    </row>
    <row r="28" spans="1:13" ht="23.1" customHeight="1" x14ac:dyDescent="0.3">
      <c r="A28" s="195"/>
      <c r="B28" s="150" t="s">
        <v>392</v>
      </c>
      <c r="C28" s="150" t="s">
        <v>413</v>
      </c>
      <c r="D28" s="152" t="s">
        <v>435</v>
      </c>
      <c r="E28" s="152" t="s">
        <v>603</v>
      </c>
      <c r="F28" s="150">
        <v>3</v>
      </c>
      <c r="G28" s="150" t="s">
        <v>3</v>
      </c>
      <c r="H28" s="150" t="s">
        <v>385</v>
      </c>
      <c r="I28" s="150" t="s">
        <v>180</v>
      </c>
      <c r="J28" s="153">
        <v>40</v>
      </c>
      <c r="K28" s="150" t="s">
        <v>383</v>
      </c>
      <c r="L28" s="127" t="str">
        <f t="shared" si="0"/>
        <v>2 PENGAWAS</v>
      </c>
      <c r="M28" s="150"/>
    </row>
    <row r="29" spans="1:13" ht="23.1" customHeight="1" x14ac:dyDescent="0.3">
      <c r="A29" s="193" t="s">
        <v>308</v>
      </c>
      <c r="B29" s="150" t="s">
        <v>389</v>
      </c>
      <c r="C29" s="150" t="s">
        <v>405</v>
      </c>
      <c r="D29" s="152" t="s">
        <v>426</v>
      </c>
      <c r="E29" s="152" t="s">
        <v>606</v>
      </c>
      <c r="F29" s="150">
        <v>2</v>
      </c>
      <c r="G29" s="150" t="s">
        <v>3</v>
      </c>
      <c r="H29" s="150" t="s">
        <v>559</v>
      </c>
      <c r="I29" s="150" t="s">
        <v>180</v>
      </c>
      <c r="J29" s="153">
        <v>58</v>
      </c>
      <c r="K29" s="150" t="s">
        <v>382</v>
      </c>
      <c r="L29" s="127" t="str">
        <f t="shared" si="0"/>
        <v>2 PENGAWAS</v>
      </c>
      <c r="M29" s="150"/>
    </row>
    <row r="30" spans="1:13" ht="23.1" customHeight="1" x14ac:dyDescent="0.3">
      <c r="A30" s="194"/>
      <c r="B30" s="149" t="s">
        <v>269</v>
      </c>
      <c r="C30" s="149" t="s">
        <v>315</v>
      </c>
      <c r="D30" s="152" t="s">
        <v>338</v>
      </c>
      <c r="E30" s="152" t="s">
        <v>608</v>
      </c>
      <c r="F30" s="149">
        <v>3</v>
      </c>
      <c r="G30" s="150" t="s">
        <v>384</v>
      </c>
      <c r="H30" s="150" t="s">
        <v>385</v>
      </c>
      <c r="I30" s="150" t="s">
        <v>180</v>
      </c>
      <c r="J30" s="153">
        <v>39</v>
      </c>
      <c r="K30" s="150" t="s">
        <v>383</v>
      </c>
      <c r="L30" s="127" t="str">
        <f t="shared" si="0"/>
        <v>2 PENGAWAS</v>
      </c>
      <c r="M30" s="150"/>
    </row>
    <row r="31" spans="1:13" ht="23.1" customHeight="1" x14ac:dyDescent="0.3">
      <c r="A31" s="194"/>
      <c r="B31" s="150" t="s">
        <v>390</v>
      </c>
      <c r="C31" s="150" t="s">
        <v>410</v>
      </c>
      <c r="D31" s="152" t="s">
        <v>565</v>
      </c>
      <c r="E31" s="152" t="s">
        <v>609</v>
      </c>
      <c r="F31" s="150">
        <v>3</v>
      </c>
      <c r="G31" s="150" t="s">
        <v>3</v>
      </c>
      <c r="H31" s="150" t="s">
        <v>385</v>
      </c>
      <c r="I31" s="150" t="s">
        <v>180</v>
      </c>
      <c r="J31" s="153">
        <v>59</v>
      </c>
      <c r="K31" s="150" t="s">
        <v>382</v>
      </c>
      <c r="L31" s="127" t="str">
        <f t="shared" si="0"/>
        <v>2 PENGAWAS</v>
      </c>
      <c r="M31" s="150"/>
    </row>
    <row r="32" spans="1:13" ht="23.1" customHeight="1" x14ac:dyDescent="0.3">
      <c r="A32" s="194"/>
      <c r="B32" s="150" t="s">
        <v>390</v>
      </c>
      <c r="C32" s="150" t="s">
        <v>408</v>
      </c>
      <c r="D32" s="152" t="s">
        <v>429</v>
      </c>
      <c r="E32" s="152" t="s">
        <v>611</v>
      </c>
      <c r="F32" s="150">
        <v>3</v>
      </c>
      <c r="G32" s="150" t="s">
        <v>3</v>
      </c>
      <c r="H32" s="150" t="s">
        <v>559</v>
      </c>
      <c r="I32" s="150" t="s">
        <v>180</v>
      </c>
      <c r="J32" s="153">
        <v>40</v>
      </c>
      <c r="K32" s="150" t="s">
        <v>381</v>
      </c>
      <c r="L32" s="127" t="str">
        <f t="shared" si="0"/>
        <v>2 PENGAWAS</v>
      </c>
      <c r="M32" s="150"/>
    </row>
    <row r="33" spans="1:13" ht="23.1" customHeight="1" x14ac:dyDescent="0.3">
      <c r="A33" s="194"/>
      <c r="B33" s="150" t="s">
        <v>392</v>
      </c>
      <c r="C33" s="150" t="s">
        <v>316</v>
      </c>
      <c r="D33" s="152" t="s">
        <v>339</v>
      </c>
      <c r="E33" s="152" t="s">
        <v>607</v>
      </c>
      <c r="F33" s="150">
        <v>2</v>
      </c>
      <c r="G33" s="150" t="s">
        <v>3</v>
      </c>
      <c r="H33" s="150" t="s">
        <v>262</v>
      </c>
      <c r="I33" s="150" t="s">
        <v>180</v>
      </c>
      <c r="J33" s="153">
        <v>38</v>
      </c>
      <c r="K33" s="150" t="s">
        <v>381</v>
      </c>
      <c r="L33" s="127" t="str">
        <f t="shared" si="0"/>
        <v>2 PENGAWAS</v>
      </c>
      <c r="M33" s="150"/>
    </row>
    <row r="34" spans="1:13" ht="23.1" customHeight="1" x14ac:dyDescent="0.3">
      <c r="A34" s="194"/>
      <c r="B34" s="150" t="s">
        <v>392</v>
      </c>
      <c r="C34" s="150" t="s">
        <v>411</v>
      </c>
      <c r="D34" s="152" t="s">
        <v>432</v>
      </c>
      <c r="E34" s="152" t="s">
        <v>610</v>
      </c>
      <c r="F34" s="150">
        <v>3</v>
      </c>
      <c r="G34" s="150" t="s">
        <v>3</v>
      </c>
      <c r="H34" s="150" t="s">
        <v>559</v>
      </c>
      <c r="I34" s="150" t="s">
        <v>180</v>
      </c>
      <c r="J34" s="153">
        <v>58</v>
      </c>
      <c r="K34" s="150" t="s">
        <v>382</v>
      </c>
      <c r="L34" s="127" t="str">
        <f t="shared" si="0"/>
        <v>2 PENGAWAS</v>
      </c>
      <c r="M34" s="150"/>
    </row>
    <row r="35" spans="1:13" ht="23.1" customHeight="1" x14ac:dyDescent="0.3">
      <c r="A35" s="195"/>
      <c r="B35" s="150" t="s">
        <v>392</v>
      </c>
      <c r="C35" s="150" t="s">
        <v>406</v>
      </c>
      <c r="D35" s="152" t="s">
        <v>427</v>
      </c>
      <c r="E35" s="152" t="s">
        <v>448</v>
      </c>
      <c r="F35" s="150">
        <v>3</v>
      </c>
      <c r="G35" s="150" t="s">
        <v>3</v>
      </c>
      <c r="H35" s="150" t="s">
        <v>385</v>
      </c>
      <c r="I35" s="150" t="s">
        <v>180</v>
      </c>
      <c r="J35" s="153">
        <v>10</v>
      </c>
      <c r="K35" s="150" t="s">
        <v>383</v>
      </c>
      <c r="L35" s="127" t="str">
        <f t="shared" si="0"/>
        <v>-</v>
      </c>
      <c r="M35" s="150"/>
    </row>
    <row r="36" spans="1:13" x14ac:dyDescent="0.3">
      <c r="E36" s="12"/>
      <c r="F36" s="5"/>
      <c r="G36" s="5"/>
      <c r="H36" s="5"/>
      <c r="I36" s="5"/>
      <c r="J36" s="5"/>
      <c r="K36" s="5"/>
      <c r="L36" s="5"/>
      <c r="M36" s="5"/>
    </row>
    <row r="37" spans="1:13" x14ac:dyDescent="0.3">
      <c r="E37" s="12"/>
      <c r="F37" s="5"/>
      <c r="G37" s="5"/>
      <c r="H37" s="5"/>
      <c r="I37" s="5"/>
      <c r="J37" s="5"/>
      <c r="K37" s="5"/>
      <c r="L37" s="5"/>
      <c r="M37" s="5"/>
    </row>
    <row r="38" spans="1:13" x14ac:dyDescent="0.3">
      <c r="E38" s="12"/>
      <c r="F38" s="5"/>
      <c r="G38" s="5"/>
      <c r="H38" s="5"/>
      <c r="I38" s="5"/>
      <c r="J38" s="5"/>
      <c r="K38" s="5"/>
      <c r="L38" s="5"/>
      <c r="M38" s="5"/>
    </row>
    <row r="39" spans="1:13" x14ac:dyDescent="0.3">
      <c r="E39" s="12"/>
      <c r="F39" s="5"/>
      <c r="G39" s="5"/>
      <c r="H39" s="5"/>
      <c r="I39" s="5"/>
      <c r="J39" s="5"/>
      <c r="K39" s="5"/>
      <c r="L39" s="5"/>
      <c r="M39" s="5"/>
    </row>
    <row r="40" spans="1:13" x14ac:dyDescent="0.3">
      <c r="E40" s="12"/>
      <c r="F40" s="5"/>
      <c r="G40" s="5"/>
      <c r="H40" s="5"/>
      <c r="I40" s="5"/>
      <c r="J40" s="5"/>
      <c r="K40" s="5"/>
      <c r="L40" s="5"/>
      <c r="M40" s="5"/>
    </row>
    <row r="41" spans="1:13" x14ac:dyDescent="0.3">
      <c r="E41" s="12"/>
      <c r="F41" s="5"/>
      <c r="G41" s="5"/>
      <c r="H41" s="5"/>
      <c r="I41" s="5"/>
      <c r="J41" s="5"/>
      <c r="K41" s="5"/>
      <c r="L41" s="5"/>
      <c r="M41" s="5"/>
    </row>
    <row r="42" spans="1:13" x14ac:dyDescent="0.3">
      <c r="E42" s="12"/>
      <c r="F42" s="5"/>
      <c r="G42" s="5"/>
      <c r="H42" s="5"/>
      <c r="I42" s="5"/>
      <c r="J42" s="5"/>
      <c r="K42" s="5"/>
      <c r="L42" s="5"/>
      <c r="M42" s="5"/>
    </row>
    <row r="43" spans="1:13" s="9" customFormat="1" ht="15" customHeight="1" x14ac:dyDescent="0.25">
      <c r="A43" s="12" t="s">
        <v>0</v>
      </c>
      <c r="B43" s="5"/>
      <c r="C43" s="5"/>
      <c r="D43" s="7"/>
      <c r="E43" s="7"/>
      <c r="F43" s="6"/>
      <c r="G43" s="6"/>
      <c r="H43" s="11"/>
      <c r="I43" s="11"/>
      <c r="J43" s="11"/>
      <c r="K43" s="11"/>
      <c r="L43" s="11"/>
      <c r="M43" s="11"/>
    </row>
    <row r="44" spans="1:13" s="9" customFormat="1" ht="30" customHeight="1" x14ac:dyDescent="0.25">
      <c r="A44" s="191" t="s">
        <v>19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1"/>
      <c r="M44" s="11"/>
    </row>
    <row r="45" spans="1:13" s="9" customFormat="1" ht="10.5" customHeight="1" x14ac:dyDescent="0.25">
      <c r="A45" s="90"/>
      <c r="B45" s="33"/>
      <c r="C45" s="90"/>
      <c r="D45" s="90"/>
      <c r="E45" s="90"/>
      <c r="F45" s="160"/>
      <c r="G45" s="160"/>
      <c r="H45" s="160"/>
      <c r="I45" s="160"/>
      <c r="J45" s="160"/>
      <c r="K45" s="160"/>
      <c r="L45" s="11"/>
      <c r="M45" s="11"/>
    </row>
    <row r="46" spans="1:13" s="9" customFormat="1" ht="20.100000000000001" customHeight="1" x14ac:dyDescent="0.3">
      <c r="A46" s="5"/>
      <c r="B46" s="5"/>
      <c r="C46" s="5"/>
      <c r="D46" s="7"/>
      <c r="F46" s="161" t="s">
        <v>613</v>
      </c>
      <c r="G46" s="6"/>
      <c r="H46" s="11"/>
      <c r="I46" s="6"/>
      <c r="J46" s="6"/>
      <c r="K46" s="6"/>
      <c r="L46" s="11"/>
      <c r="M46" s="11"/>
    </row>
    <row r="47" spans="1:13" s="9" customFormat="1" ht="15" customHeight="1" x14ac:dyDescent="0.25">
      <c r="A47" s="5"/>
      <c r="B47" s="7"/>
      <c r="C47" s="7"/>
      <c r="D47" s="7"/>
      <c r="F47" s="162" t="s">
        <v>90</v>
      </c>
      <c r="G47" s="6"/>
      <c r="H47" s="11"/>
      <c r="I47" s="6"/>
      <c r="J47" s="6"/>
      <c r="K47" s="6"/>
      <c r="L47" s="11"/>
      <c r="M47" s="11"/>
    </row>
    <row r="48" spans="1:13" s="9" customFormat="1" ht="15" customHeight="1" x14ac:dyDescent="0.25">
      <c r="A48" s="5"/>
      <c r="B48" s="7"/>
      <c r="C48" s="7"/>
      <c r="D48" s="7"/>
      <c r="F48" s="162"/>
      <c r="G48" s="6"/>
      <c r="H48" s="11"/>
      <c r="I48" s="6"/>
      <c r="J48" s="6"/>
      <c r="K48" s="6"/>
      <c r="L48" s="11"/>
      <c r="M48" s="11"/>
    </row>
    <row r="49" spans="1:13" s="9" customFormat="1" ht="15" customHeight="1" x14ac:dyDescent="0.25">
      <c r="A49" s="5"/>
      <c r="B49" s="7"/>
      <c r="C49" s="7"/>
      <c r="D49" s="7"/>
      <c r="F49" s="162"/>
      <c r="G49" s="6"/>
      <c r="H49" s="11"/>
      <c r="I49" s="6"/>
      <c r="J49" s="6"/>
      <c r="K49" s="6"/>
      <c r="L49" s="11"/>
      <c r="M49" s="11"/>
    </row>
    <row r="50" spans="1:13" s="9" customFormat="1" ht="20.100000000000001" customHeight="1" x14ac:dyDescent="0.25">
      <c r="A50" s="5"/>
      <c r="B50" s="12"/>
      <c r="C50" s="12"/>
      <c r="D50" s="7"/>
      <c r="F50" s="163"/>
      <c r="G50" s="6"/>
      <c r="H50" s="11"/>
      <c r="I50" s="6"/>
      <c r="J50" s="6"/>
      <c r="K50" s="6"/>
      <c r="L50" s="11"/>
      <c r="M50" s="11"/>
    </row>
  </sheetData>
  <sortState caseSensitive="1" ref="A14:M30">
    <sortCondition descending="1" ref="A14:A30"/>
  </sortState>
  <mergeCells count="9">
    <mergeCell ref="A44:K44"/>
    <mergeCell ref="A29:A35"/>
    <mergeCell ref="A12:A15"/>
    <mergeCell ref="L11:M11"/>
    <mergeCell ref="A16:A20"/>
    <mergeCell ref="A21:A23"/>
    <mergeCell ref="A24:A28"/>
    <mergeCell ref="A8:K8"/>
    <mergeCell ref="A9:K9"/>
  </mergeCells>
  <pageMargins left="0.59" right="0.70866141732283472" top="0.25" bottom="0.25" header="0.25" footer="0.25"/>
  <pageSetup paperSize="5" scale="7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JADWAL UJIAN PAGI</vt:lpstr>
      <vt:lpstr>FIX</vt:lpstr>
      <vt:lpstr>Fix - Pecah Kelas</vt:lpstr>
      <vt:lpstr>JADWAL UJIAN PAGI - FIX</vt:lpstr>
      <vt:lpstr>Sheet2</vt:lpstr>
      <vt:lpstr>Sheet1</vt:lpstr>
      <vt:lpstr>KELAS MALAM</vt:lpstr>
      <vt:lpstr>JADWAL UJIAN REG.B</vt:lpstr>
      <vt:lpstr>'KELAS MALAM'!Print_Area</vt:lpstr>
      <vt:lpstr>FIX!Print_Titles</vt:lpstr>
      <vt:lpstr>'Fix - Pecah Kelas'!Print_Titles</vt:lpstr>
      <vt:lpstr>'JADWAL UJIAN PAGI'!Print_Titles</vt:lpstr>
      <vt:lpstr>'JADWAL UJIAN PAGI - FIX'!Print_Titles</vt:lpstr>
      <vt:lpstr>'JADWAL UJIAN REG.B'!Print_Titles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ADVAN</cp:lastModifiedBy>
  <cp:lastPrinted>2024-05-04T03:11:11Z</cp:lastPrinted>
  <dcterms:created xsi:type="dcterms:W3CDTF">2014-05-19T04:28:21Z</dcterms:created>
  <dcterms:modified xsi:type="dcterms:W3CDTF">2024-05-04T07:32:09Z</dcterms:modified>
</cp:coreProperties>
</file>